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Melgroupsdata\groupsmelbourne\LMM_G\LM_Invest_grp\investment product- ifsinvest\ifsinvest\ifsinvest calculator\"/>
    </mc:Choice>
  </mc:AlternateContent>
  <xr:revisionPtr revIDLastSave="0" documentId="13_ncr:1_{6BE71D4B-AA77-49AD-9B4C-7961947EC012}" xr6:coauthVersionLast="45" xr6:coauthVersionMax="45" xr10:uidLastSave="{00000000-0000-0000-0000-000000000000}"/>
  <workbookProtection workbookAlgorithmName="SHA-512" workbookHashValue="v2JsGIhoCJeS5nXszNbZ9N2zYXOQmTTvk6BrZ29wCCTxq8Tl5qKIjFffVjYZMuMKMXctWXGp2xT9sR1WD5BxOg==" workbookSaltValue="5XlwJgLVN7r/yS4Uy6Un8A==" workbookSpinCount="100000" lockStructure="1"/>
  <bookViews>
    <workbookView xWindow="7260" yWindow="150" windowWidth="17325" windowHeight="1455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21" l="1"/>
  <c r="D22" i="21" s="1"/>
  <c r="C16" i="21"/>
  <c r="P16" i="21" l="1"/>
  <c r="Q16" i="21"/>
  <c r="D16" i="21"/>
  <c r="E16" i="21"/>
  <c r="F16" i="21"/>
  <c r="G16" i="21"/>
  <c r="H16" i="21"/>
  <c r="I16" i="21"/>
  <c r="J16" i="21"/>
  <c r="K16" i="21"/>
  <c r="L16" i="21"/>
  <c r="M16" i="21"/>
  <c r="N16" i="21"/>
  <c r="O16"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8" i="21"/>
  <c r="Q31" i="21" s="1"/>
  <c r="P18" i="21"/>
  <c r="P31" i="21" s="1"/>
  <c r="O18" i="21"/>
  <c r="O31" i="21" s="1"/>
  <c r="N18" i="21"/>
  <c r="N31" i="21" s="1"/>
  <c r="M18" i="21"/>
  <c r="M31" i="21" s="1"/>
  <c r="L18" i="21"/>
  <c r="L31" i="21" s="1"/>
  <c r="K18" i="21"/>
  <c r="K31" i="21" s="1"/>
  <c r="J18" i="21"/>
  <c r="J31" i="21" s="1"/>
  <c r="I18" i="21"/>
  <c r="I31" i="21" s="1"/>
  <c r="H18" i="21"/>
  <c r="H31" i="21" s="1"/>
  <c r="G18" i="21"/>
  <c r="G31" i="21" s="1"/>
  <c r="F18" i="21"/>
  <c r="F31" i="21" s="1"/>
  <c r="E18" i="21"/>
  <c r="E31" i="21" s="1"/>
  <c r="D31" i="21"/>
  <c r="C18" i="21"/>
  <c r="C32" i="21" l="1"/>
  <c r="C22" i="21"/>
  <c r="C30" i="21"/>
  <c r="C31" i="21"/>
  <c r="J12" i="1" s="1"/>
  <c r="J21" i="21"/>
  <c r="J32" i="21"/>
  <c r="D23" i="21"/>
  <c r="D32" i="21"/>
  <c r="O25" i="21"/>
  <c r="O32" i="21"/>
  <c r="H23" i="21"/>
  <c r="H32" i="21"/>
  <c r="K20" i="21"/>
  <c r="K32" i="21"/>
  <c r="L22" i="21"/>
  <c r="L32" i="21"/>
  <c r="E20" i="21"/>
  <c r="E32" i="21"/>
  <c r="M19" i="21"/>
  <c r="M32" i="21"/>
  <c r="F23" i="21"/>
  <c r="F32" i="21"/>
  <c r="N21" i="21"/>
  <c r="N32" i="21"/>
  <c r="G22" i="21"/>
  <c r="G32" i="21"/>
  <c r="P19" i="21"/>
  <c r="P32" i="21"/>
  <c r="I22" i="21"/>
  <c r="I32" i="21"/>
  <c r="Q23" i="21"/>
  <c r="Q32" i="21"/>
  <c r="C20" i="21"/>
  <c r="C19" i="21"/>
  <c r="F33" i="1"/>
  <c r="E33" i="1"/>
  <c r="G33" i="1"/>
  <c r="A33" i="1"/>
  <c r="C33" i="1"/>
  <c r="B33" i="1"/>
  <c r="D33" i="1"/>
  <c r="F20" i="22"/>
  <c r="F22" i="22" s="1"/>
  <c r="G22" i="22" s="1"/>
  <c r="G11" i="22"/>
  <c r="P29" i="21"/>
  <c r="G15" i="22"/>
  <c r="F8" i="22"/>
  <c r="G7" i="22"/>
  <c r="F12" i="22"/>
  <c r="F4" i="22"/>
  <c r="F16" i="22"/>
  <c r="G14" i="22"/>
  <c r="G10" i="22"/>
  <c r="G6" i="22"/>
  <c r="P23" i="21"/>
  <c r="G13" i="22"/>
  <c r="G9" i="22"/>
  <c r="G5" i="22"/>
  <c r="F2" i="22"/>
  <c r="M28" i="21"/>
  <c r="M26" i="21"/>
  <c r="M20" i="21"/>
  <c r="M30" i="21"/>
  <c r="M24" i="21"/>
  <c r="M22" i="21"/>
  <c r="G3" i="22"/>
  <c r="N27" i="21"/>
  <c r="N30" i="21"/>
  <c r="N19" i="21"/>
  <c r="N25" i="21"/>
  <c r="N22" i="21"/>
  <c r="N24" i="21"/>
  <c r="L23" i="21"/>
  <c r="L21" i="21"/>
  <c r="L30" i="21"/>
  <c r="L28" i="21"/>
  <c r="L26" i="21"/>
  <c r="L24" i="21"/>
  <c r="L20" i="21"/>
  <c r="L19" i="21"/>
  <c r="L29" i="21"/>
  <c r="L27" i="21"/>
  <c r="L25" i="21"/>
  <c r="J27" i="21"/>
  <c r="J28" i="21"/>
  <c r="J23" i="21"/>
  <c r="J22" i="21"/>
  <c r="J19" i="21"/>
  <c r="J29" i="21"/>
  <c r="J25" i="21"/>
  <c r="J24" i="21"/>
  <c r="J20" i="21"/>
  <c r="J30" i="21"/>
  <c r="J26" i="21"/>
  <c r="I30" i="21"/>
  <c r="I27" i="21"/>
  <c r="I25" i="21"/>
  <c r="I29" i="21"/>
  <c r="I28" i="21"/>
  <c r="I26" i="21"/>
  <c r="I24" i="21"/>
  <c r="I23" i="21"/>
  <c r="I21" i="21"/>
  <c r="I20" i="21"/>
  <c r="I19" i="21"/>
  <c r="H28" i="21"/>
  <c r="H22" i="21"/>
  <c r="H21" i="21"/>
  <c r="H19" i="21"/>
  <c r="H29" i="21"/>
  <c r="H25" i="21"/>
  <c r="H27" i="21"/>
  <c r="H24" i="21"/>
  <c r="H20" i="21"/>
  <c r="H30" i="21"/>
  <c r="H26" i="21"/>
  <c r="K29" i="21"/>
  <c r="K27" i="21"/>
  <c r="K25" i="21"/>
  <c r="K22" i="21"/>
  <c r="K21" i="21"/>
  <c r="K23" i="21"/>
  <c r="K19" i="21"/>
  <c r="K30" i="21"/>
  <c r="K28" i="21"/>
  <c r="K26" i="21"/>
  <c r="K24" i="21"/>
  <c r="D30" i="21"/>
  <c r="D26" i="21"/>
  <c r="D29" i="21"/>
  <c r="D25" i="21"/>
  <c r="D21" i="21"/>
  <c r="D19" i="21"/>
  <c r="D28" i="21"/>
  <c r="D24" i="21"/>
  <c r="D20" i="21"/>
  <c r="D27" i="21"/>
  <c r="G29" i="21"/>
  <c r="G25" i="21"/>
  <c r="G21" i="21"/>
  <c r="G19" i="21"/>
  <c r="G28" i="21"/>
  <c r="G24" i="21"/>
  <c r="G20" i="21"/>
  <c r="G23" i="21"/>
  <c r="G27" i="21"/>
  <c r="G30" i="21"/>
  <c r="G26" i="21"/>
  <c r="F30" i="21"/>
  <c r="F26" i="21"/>
  <c r="F22" i="21"/>
  <c r="F25" i="21"/>
  <c r="F21" i="21"/>
  <c r="F19" i="21"/>
  <c r="F28" i="21"/>
  <c r="F24" i="21"/>
  <c r="F20" i="21"/>
  <c r="F29" i="21"/>
  <c r="F27" i="21"/>
  <c r="E19" i="21"/>
  <c r="E24" i="21"/>
  <c r="E29" i="21"/>
  <c r="E27" i="21"/>
  <c r="E25" i="21"/>
  <c r="E23" i="21"/>
  <c r="E21" i="21"/>
  <c r="E30" i="21"/>
  <c r="E28" i="21"/>
  <c r="E26" i="21"/>
  <c r="E22" i="21"/>
  <c r="Q19" i="21"/>
  <c r="Q30" i="21"/>
  <c r="Q29" i="21"/>
  <c r="Q25" i="21"/>
  <c r="Q20" i="21"/>
  <c r="Q26" i="21"/>
  <c r="Q27" i="21"/>
  <c r="Q22" i="21"/>
  <c r="Q21" i="21"/>
  <c r="Q28" i="21"/>
  <c r="Q24" i="21"/>
  <c r="P30" i="21"/>
  <c r="P28" i="21"/>
  <c r="P27" i="21"/>
  <c r="P26" i="21"/>
  <c r="P25" i="21"/>
  <c r="P24" i="21"/>
  <c r="P22" i="21"/>
  <c r="P20" i="21"/>
  <c r="P21" i="21"/>
  <c r="O29" i="21"/>
  <c r="O28" i="21"/>
  <c r="O24" i="21"/>
  <c r="O21" i="21"/>
  <c r="O20" i="21"/>
  <c r="O19" i="21"/>
  <c r="O27" i="21"/>
  <c r="O30" i="21"/>
  <c r="O26" i="21"/>
  <c r="O23" i="21"/>
  <c r="O22" i="21"/>
  <c r="N28" i="21"/>
  <c r="N23" i="21"/>
  <c r="N20" i="21"/>
  <c r="N29" i="21"/>
  <c r="N26" i="21"/>
  <c r="M29" i="21"/>
  <c r="M27" i="21"/>
  <c r="M25" i="21"/>
  <c r="M23" i="21"/>
  <c r="M21" i="21"/>
  <c r="C25" i="21"/>
  <c r="C27" i="21"/>
  <c r="C23" i="21"/>
  <c r="C29" i="21"/>
  <c r="C21" i="21"/>
  <c r="C26" i="21"/>
  <c r="C28" i="21"/>
  <c r="C24" i="21"/>
  <c r="J5" i="1" l="1"/>
  <c r="J19" i="1"/>
  <c r="J11" i="1"/>
  <c r="F23" i="22"/>
  <c r="G23" i="22" s="1"/>
  <c r="C24" i="1" s="1"/>
  <c r="C26" i="1"/>
  <c r="C25" i="1"/>
  <c r="J8" i="1"/>
  <c r="J9" i="1"/>
  <c r="J14" i="1"/>
  <c r="J15" i="1"/>
  <c r="J21" i="1"/>
  <c r="J23" i="1"/>
  <c r="J17" i="1"/>
  <c r="J20" i="1"/>
  <c r="J22" i="1"/>
  <c r="J6" i="1"/>
  <c r="J24" i="1" l="1"/>
  <c r="I5" i="1" s="1"/>
  <c r="C28" i="1"/>
  <c r="C29" i="1" s="1"/>
  <c r="I6" i="1" l="1"/>
  <c r="I8" i="1"/>
  <c r="I19" i="1"/>
  <c r="I12" i="1"/>
  <c r="I11" i="1"/>
  <c r="I9" i="1"/>
  <c r="I15" i="1"/>
  <c r="I20" i="1"/>
  <c r="I23" i="1"/>
  <c r="I14" i="1"/>
  <c r="I21" i="1"/>
  <c r="I17" i="1"/>
  <c r="I22" i="1"/>
  <c r="I24" i="1" l="1"/>
</calcChain>
</file>

<file path=xl/sharedStrings.xml><?xml version="1.0" encoding="utf-8"?>
<sst xmlns="http://schemas.openxmlformats.org/spreadsheetml/2006/main" count="273" uniqueCount="174">
  <si>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</si>
  <si>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</si>
  <si>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</si>
  <si>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</si>
  <si>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</si>
  <si>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</si>
  <si>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</si>
  <si>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</si>
  <si>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</si>
  <si>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</si>
  <si>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</si>
  <si>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</si>
  <si>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</si>
  <si>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</si>
  <si>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</si>
  <si>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</si>
  <si>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</si>
  <si>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</si>
  <si>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</si>
  <si>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</si>
  <si>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</si>
  <si>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</si>
  <si>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</si>
  <si>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</si>
  <si>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</si>
  <si>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</si>
  <si>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</si>
  <si>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</si>
  <si>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</si>
  <si>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</si>
  <si>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</si>
  <si>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</si>
  <si>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</si>
  <si>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</si>
  <si>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</si>
  <si>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</si>
  <si>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</si>
  <si>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</si>
  <si>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</si>
  <si>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</si>
  <si>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</si>
  <si>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</si>
  <si>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</si>
  <si>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</si>
  <si>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</si>
  <si>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</si>
  <si>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 xml:space="preserve"> - </t>
  </si>
  <si>
    <t>IFS Balanced</t>
  </si>
  <si>
    <t>IFS Cautious</t>
  </si>
  <si>
    <t>IFS Moderate</t>
  </si>
  <si>
    <t>IFS Assertive</t>
  </si>
  <si>
    <t>IFS Aggressive</t>
  </si>
  <si>
    <t>IFS Highly Aggressive</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</si>
  <si>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</si>
  <si>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</si>
  <si>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</si>
  <si>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</si>
  <si>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</si>
  <si>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</si>
  <si>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</si>
  <si>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</si>
  <si>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</si>
  <si>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</si>
  <si>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</si>
  <si>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</si>
  <si>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</si>
  <si>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</si>
  <si>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</si>
  <si>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</si>
  <si>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</si>
  <si>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</si>
  <si>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</si>
  <si>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</si>
  <si>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</si>
  <si>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</si>
  <si>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</si>
  <si>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</si>
  <si>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</si>
  <si>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</si>
  <si>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</si>
  <si>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</si>
  <si>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</si>
  <si>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</si>
  <si>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</si>
  <si>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</si>
  <si>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</si>
  <si>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</si>
  <si>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</si>
  <si>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</si>
  <si>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</si>
  <si>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</si>
  <si>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</si>
  <si>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</si>
  <si>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</si>
  <si>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</si>
  <si>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</si>
  <si>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</si>
  <si>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</si>
  <si>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</si>
  <si>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</si>
  <si>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</si>
  <si>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</si>
  <si>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</si>
  <si>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</si>
  <si>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</si>
  <si>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</si>
  <si>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</si>
  <si>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</si>
  <si>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</si>
  <si>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</si>
  <si>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</si>
  <si>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</si>
  <si>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</si>
  <si>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</si>
  <si>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</si>
  <si>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</si>
  <si>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</si>
  <si>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</si>
  <si>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</si>
  <si>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</si>
  <si>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</si>
  <si>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</si>
  <si>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</si>
  <si>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</si>
  <si>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</si>
  <si>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</si>
  <si>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</si>
  <si>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</si>
  <si>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</si>
  <si>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</si>
  <si>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</si>
  <si>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</si>
  <si>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</si>
  <si>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</si>
  <si>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</si>
  <si>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t>The figures are net of the Direct Investment Management Fee and Indirect Cost Ratios, but do not include Administration Fees.</t>
  </si>
  <si>
    <t>ifsinvest Growth</t>
  </si>
  <si>
    <t>ifsinvest Growth Benchmark</t>
  </si>
  <si>
    <t>ifsinvest High Growth</t>
  </si>
  <si>
    <t>ifsinvest High Growth Benchmark</t>
  </si>
  <si>
    <t>ifsinvest Income Plus</t>
  </si>
  <si>
    <t>ifsinvest Income Plus Benchmark</t>
  </si>
  <si>
    <t>ifsinvest Secure</t>
  </si>
  <si>
    <t>ifsinvest Secure Benchmark</t>
  </si>
  <si>
    <t>ifsinvest Fixed Interest</t>
  </si>
  <si>
    <t>ifsinvest Fixed Interest Benchmark</t>
  </si>
  <si>
    <t>ifsinvest Australian Shares</t>
  </si>
  <si>
    <t>ifsinvest Australian Shares Benchmark</t>
  </si>
  <si>
    <t>ifsinvest International Shares</t>
  </si>
  <si>
    <t>ifsinvest International Shares Benchmark</t>
  </si>
  <si>
    <t>ifsinvest Property</t>
  </si>
  <si>
    <t>ifsinvest Property Benchmark</t>
  </si>
  <si>
    <t>ifsinvest Cash</t>
  </si>
  <si>
    <t>ifsinvest Cash Benchmark</t>
  </si>
  <si>
    <t>ifsinvest Balanced</t>
  </si>
  <si>
    <t>ifsinvest Balanced Benchmark</t>
  </si>
  <si>
    <t>ifsinvest Cautious</t>
  </si>
  <si>
    <t>ifsinvest Cautious Benchmark</t>
  </si>
  <si>
    <t>ifsinvest Moderate</t>
  </si>
  <si>
    <t>ifsinvest Moderate Benchmark</t>
  </si>
  <si>
    <t>ifsinvest Assertive</t>
  </si>
  <si>
    <t>ifsinvest Assertive Benchmark</t>
  </si>
  <si>
    <t>ifsinvest Aggressive</t>
  </si>
  <si>
    <t>ifsinvest Aggressive Benchmark</t>
  </si>
  <si>
    <t>ifsinvest Highly Aggressive</t>
  </si>
  <si>
    <t>ifsinvest Highly Aggressive Benchmark</t>
  </si>
  <si>
    <t xml:space="preserve">This tool is prepared and published by ifsinvest which is a division of Legg Mason Asset Management Australia Limited ABN 76 004 835 849, AFSL No. 240 827 ('Legg Mason Australia') .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</si>
  <si>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</si>
  <si>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BGL0083 AU</t>
  </si>
  <si>
    <t>BlackRock Indexed Emerging Markets IMI Equity Fund</t>
  </si>
  <si>
    <t>SSB 0070 AU</t>
  </si>
  <si>
    <t>Legg Mason Western Asset Macro Opportunities Bond Fund</t>
  </si>
  <si>
    <t>ifsinvest calculator - OCTOBER 2020</t>
  </si>
  <si>
    <t>Performance to 31 October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</si>
</sst>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
      <left/>
      <right/>
      <top style="thick">
        <color theme="0"/>
      </top>
      <bottom style="thick">
        <color theme="0"/>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70">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9" fontId="0" fillId="0" borderId="0" xfId="3" applyNumberFormat="1" applyFont="1" applyFill="1"/>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0" fillId="0" borderId="1" xfId="0" applyFill="1" applyBorder="1" applyAlignment="1">
      <alignment horizontal="center"/>
    </xf>
    <xf numFmtId="0" fontId="0" fillId="0" borderId="1" xfId="0" applyBorder="1" applyAlignment="1">
      <alignment horizontal="center"/>
    </xf>
    <xf numFmtId="0" fontId="1" fillId="0" borderId="1" xfId="2"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0" fontId="7" fillId="3" borderId="3" xfId="0" applyFont="1" applyFill="1" applyBorder="1" applyAlignment="1">
      <alignment vertical="center" wrapText="1"/>
    </xf>
    <xf numFmtId="0" fontId="7" fillId="3" borderId="4"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 xfId="0" applyFont="1" applyFill="1" applyBorder="1" applyAlignment="1">
      <alignment horizontal="left" vertical="center" wrapText="1"/>
    </xf>
    <xf numFmtId="0" fontId="8" fillId="4"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election activeCell="B1" sqref="B1"/>
    </sheetView>
  </sheetViews>
  <sheetFormatPr defaultRowHeight="15" x14ac:dyDescent="0.25"/>
  <cols>
    <col min="2" max="2" width="85.42578125" style="48" customWidth="1"/>
  </cols>
  <sheetData>
    <row r="1" spans="2:5" ht="26.25" x14ac:dyDescent="0.4">
      <c r="B1" s="52" t="s">
        <v>172</v>
      </c>
    </row>
    <row r="3" spans="2:5" ht="36" customHeight="1" x14ac:dyDescent="0.25">
      <c r="B3" s="48" t="s">
        <v>166</v>
      </c>
    </row>
    <row r="5" spans="2:5" ht="210" x14ac:dyDescent="0.25">
      <c r="B5" s="48" t="s">
        <v>167</v>
      </c>
    </row>
    <row r="7" spans="2:5" x14ac:dyDescent="0.25">
      <c r="B7" s="49" t="s">
        <v>124</v>
      </c>
    </row>
    <row r="9" spans="2:5" ht="135" x14ac:dyDescent="0.25">
      <c r="B9" s="47" t="s">
        <v>125</v>
      </c>
    </row>
    <row r="10" spans="2:5" x14ac:dyDescent="0.25">
      <c r="B10" s="47"/>
    </row>
    <row r="11" spans="2:5" s="4" customFormat="1" ht="20.100000000000001" customHeight="1" x14ac:dyDescent="0.25">
      <c r="B11" s="50" t="s">
        <v>110</v>
      </c>
      <c r="D11" s="34"/>
      <c r="E11" s="34"/>
    </row>
    <row r="12" spans="2:5" s="4" customFormat="1" ht="39.950000000000003" customHeight="1" x14ac:dyDescent="0.25">
      <c r="B12" s="51" t="s">
        <v>134</v>
      </c>
      <c r="D12" s="34"/>
      <c r="E12" s="34"/>
    </row>
    <row r="13" spans="2:5" s="4" customFormat="1" ht="39.950000000000003" customHeight="1" x14ac:dyDescent="0.25">
      <c r="B13" s="50" t="s">
        <v>121</v>
      </c>
      <c r="D13" s="34"/>
      <c r="E13" s="34"/>
    </row>
    <row r="14" spans="2:5" s="4" customFormat="1" ht="20.100000000000001" customHeight="1" x14ac:dyDescent="0.25">
      <c r="B14" s="50"/>
      <c r="D14" s="34"/>
      <c r="E14" s="34"/>
    </row>
    <row r="15" spans="2:5" s="4" customFormat="1" ht="20.100000000000001" customHeight="1" x14ac:dyDescent="0.25">
      <c r="B15" s="51" t="s">
        <v>116</v>
      </c>
      <c r="D15" s="34"/>
      <c r="E15" s="34"/>
    </row>
    <row r="16" spans="2:5" s="4" customFormat="1" ht="20.100000000000001" customHeight="1" x14ac:dyDescent="0.25">
      <c r="B16" s="50" t="s">
        <v>128</v>
      </c>
      <c r="D16" s="34"/>
      <c r="E16" s="34"/>
    </row>
    <row r="17" spans="2:5" s="4" customFormat="1" ht="20.100000000000001" customHeight="1" x14ac:dyDescent="0.25">
      <c r="B17" s="50" t="s">
        <v>129</v>
      </c>
      <c r="D17" s="34"/>
      <c r="E17" s="34"/>
    </row>
    <row r="18" spans="2:5" s="4" customFormat="1" ht="20.100000000000001" customHeight="1" x14ac:dyDescent="0.25">
      <c r="B18" s="50" t="s">
        <v>130</v>
      </c>
      <c r="D18" s="34"/>
      <c r="E18" s="34"/>
    </row>
    <row r="19" spans="2:5" s="4" customFormat="1" ht="20.100000000000001" customHeight="1" x14ac:dyDescent="0.25">
      <c r="B19" s="50" t="s">
        <v>131</v>
      </c>
      <c r="D19" s="34"/>
      <c r="E19" s="34"/>
    </row>
    <row r="20" spans="2:5" s="4" customFormat="1" ht="20.100000000000001" customHeight="1" x14ac:dyDescent="0.25">
      <c r="B20" s="50" t="s">
        <v>132</v>
      </c>
      <c r="D20" s="34"/>
      <c r="E20" s="34"/>
    </row>
    <row r="21" spans="2:5" s="4" customFormat="1" ht="20.100000000000001" customHeight="1" x14ac:dyDescent="0.25">
      <c r="B21" s="50" t="s">
        <v>133</v>
      </c>
      <c r="D21" s="34"/>
      <c r="E21" s="34"/>
    </row>
    <row r="22" spans="2:5" s="4" customFormat="1" ht="20.100000000000001" customHeight="1" x14ac:dyDescent="0.25">
      <c r="B22" s="51"/>
      <c r="D22" s="34"/>
      <c r="E22" s="34"/>
    </row>
    <row r="23" spans="2:5" s="4" customFormat="1" ht="20.100000000000001" customHeight="1" x14ac:dyDescent="0.25">
      <c r="B23" s="50"/>
      <c r="D23" s="34"/>
      <c r="E23" s="34"/>
    </row>
  </sheetData>
  <sheetProtection algorithmName="SHA-512" hashValue="biji7b24S3AEzy8oLhix5rqFIptervj1toantY2TqHYw/NZxOJGbmYAm5lnwthLzefZkwmKMTdz77ESJckp/Dg==" saltValue="DT3TQZWWC8L0Q98ElZOX5g==" spinCount="100000" sheet="1" objects="1" scenarios="1"/>
  <hyperlinks>
    <hyperlink ref="B7" r:id="rId1" xr:uid="{10C5545D-0037-4F4A-8C1F-BAC8F04E313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C6" sqref="C6"/>
    </sheetView>
  </sheetViews>
  <sheetFormatPr defaultRowHeight="15" x14ac:dyDescent="0.25"/>
  <cols>
    <col min="1" max="2" width="15.7109375" customWidth="1"/>
    <col min="3" max="4" width="15.7109375" style="1" customWidth="1"/>
    <col min="5" max="9" width="15.7109375" customWidth="1"/>
    <col min="10" max="10" width="21.28515625" customWidth="1"/>
    <col min="11" max="11" width="15.7109375" customWidth="1"/>
  </cols>
  <sheetData>
    <row r="1" spans="1:16" ht="51" customHeight="1" x14ac:dyDescent="0.25">
      <c r="A1" s="54" t="s">
        <v>127</v>
      </c>
      <c r="B1" s="54"/>
      <c r="C1" s="54"/>
      <c r="E1" s="4"/>
      <c r="F1" s="4"/>
      <c r="G1" s="4"/>
      <c r="H1" s="4"/>
    </row>
    <row r="2" spans="1:16" ht="15.75" thickBot="1" x14ac:dyDescent="0.3">
      <c r="E2" s="4" t="s">
        <v>126</v>
      </c>
    </row>
    <row r="3" spans="1:16" ht="20.100000000000001" customHeight="1" thickTop="1" thickBot="1" x14ac:dyDescent="0.3">
      <c r="A3" s="2" t="s">
        <v>0</v>
      </c>
      <c r="B3" s="2"/>
      <c r="C3" s="2" t="s">
        <v>1</v>
      </c>
      <c r="D3" s="36"/>
      <c r="E3" s="67" t="s">
        <v>14</v>
      </c>
      <c r="F3" s="67"/>
      <c r="G3" s="67"/>
      <c r="H3" s="67"/>
      <c r="I3" s="10" t="s">
        <v>13</v>
      </c>
      <c r="J3" s="10" t="s">
        <v>2</v>
      </c>
    </row>
    <row r="4" spans="1:16" ht="20.100000000000001" customHeight="1" thickTop="1" thickBot="1" x14ac:dyDescent="0.3">
      <c r="A4" s="58" t="s">
        <v>15</v>
      </c>
      <c r="B4" s="58"/>
      <c r="C4" s="25">
        <v>0</v>
      </c>
      <c r="D4" s="30"/>
      <c r="E4" s="68" t="s">
        <v>3</v>
      </c>
      <c r="F4" s="68"/>
      <c r="G4" s="68"/>
      <c r="H4" s="68"/>
      <c r="I4" s="69"/>
      <c r="J4" s="69"/>
    </row>
    <row r="5" spans="1:16" ht="20.100000000000001" customHeight="1" thickTop="1" thickBot="1" x14ac:dyDescent="0.3">
      <c r="A5" s="58" t="s">
        <v>16</v>
      </c>
      <c r="B5" s="58"/>
      <c r="C5" s="25">
        <v>100</v>
      </c>
      <c r="D5" s="30"/>
      <c r="E5" s="62" t="s">
        <v>22</v>
      </c>
      <c r="F5" s="62"/>
      <c r="G5" s="62"/>
      <c r="H5" s="62"/>
      <c r="I5" s="11">
        <f>IFERROR(J5/J$24,0)</f>
        <v>4.2384615384206438E-3</v>
      </c>
      <c r="J5" s="12">
        <f>SUM(Asset!C22:Q22)</f>
        <v>11.020000000000001</v>
      </c>
    </row>
    <row r="6" spans="1:16" ht="20.100000000000001" customHeight="1" thickTop="1" thickBot="1" x14ac:dyDescent="0.3">
      <c r="A6" s="58" t="s">
        <v>17</v>
      </c>
      <c r="B6" s="58"/>
      <c r="C6" s="25">
        <v>0</v>
      </c>
      <c r="D6" s="30"/>
      <c r="E6" s="57" t="s">
        <v>3</v>
      </c>
      <c r="F6" s="57"/>
      <c r="G6" s="57"/>
      <c r="H6" s="57"/>
      <c r="I6" s="11">
        <f>IFERROR(J6/J$24,0)</f>
        <v>0.9629384615291704</v>
      </c>
      <c r="J6" s="12">
        <f>SUM(Asset!C32:Q32)+C19</f>
        <v>2503.64</v>
      </c>
    </row>
    <row r="7" spans="1:16" ht="20.100000000000001" customHeight="1" thickTop="1" thickBot="1" x14ac:dyDescent="0.3">
      <c r="A7" s="58" t="s">
        <v>18</v>
      </c>
      <c r="B7" s="58"/>
      <c r="C7" s="25">
        <v>0</v>
      </c>
      <c r="D7" s="30"/>
      <c r="E7" s="68" t="s">
        <v>4</v>
      </c>
      <c r="F7" s="68"/>
      <c r="G7" s="68"/>
      <c r="H7" s="68"/>
      <c r="I7" s="69"/>
      <c r="J7" s="69"/>
    </row>
    <row r="8" spans="1:16" ht="20.100000000000001" customHeight="1" thickTop="1" thickBot="1" x14ac:dyDescent="0.3">
      <c r="A8" s="58" t="s">
        <v>19</v>
      </c>
      <c r="B8" s="58"/>
      <c r="C8" s="25">
        <v>0</v>
      </c>
      <c r="D8" s="30"/>
      <c r="E8" s="62" t="s">
        <v>23</v>
      </c>
      <c r="F8" s="62"/>
      <c r="G8" s="62"/>
      <c r="H8" s="62"/>
      <c r="I8" s="11">
        <f>IFERROR(J8/J$24,0)</f>
        <v>6.2653846153362782E-3</v>
      </c>
      <c r="J8" s="12">
        <f>SUM(Asset!C19:Q19)</f>
        <v>16.290000000031501</v>
      </c>
    </row>
    <row r="9" spans="1:16" ht="20.100000000000001" customHeight="1" thickTop="1" thickBot="1" x14ac:dyDescent="0.3">
      <c r="A9" s="58" t="s">
        <v>30</v>
      </c>
      <c r="B9" s="58"/>
      <c r="C9" s="25">
        <v>0</v>
      </c>
      <c r="D9" s="30"/>
      <c r="E9" s="62" t="s">
        <v>24</v>
      </c>
      <c r="F9" s="62"/>
      <c r="G9" s="62"/>
      <c r="H9" s="62"/>
      <c r="I9" s="11">
        <f>IFERROR(J9/J$24,0)</f>
        <v>6.1192307691768496E-3</v>
      </c>
      <c r="J9" s="12">
        <f>SUM(Asset!C20:Q20)</f>
        <v>15.910000000013319</v>
      </c>
    </row>
    <row r="10" spans="1:16" ht="20.100000000000001" customHeight="1" thickTop="1" thickBot="1" x14ac:dyDescent="0.3">
      <c r="A10" s="61" t="s">
        <v>31</v>
      </c>
      <c r="B10" s="61"/>
      <c r="C10" s="25">
        <v>0</v>
      </c>
      <c r="D10" s="30"/>
      <c r="E10" s="68" t="s">
        <v>20</v>
      </c>
      <c r="F10" s="68"/>
      <c r="G10" s="68"/>
      <c r="H10" s="68"/>
      <c r="I10" s="69"/>
      <c r="J10" s="69"/>
    </row>
    <row r="11" spans="1:16" ht="20.100000000000001" customHeight="1" thickTop="1" thickBot="1" x14ac:dyDescent="0.3">
      <c r="A11" s="60" t="s">
        <v>32</v>
      </c>
      <c r="B11" s="60"/>
      <c r="C11" s="25">
        <v>0</v>
      </c>
      <c r="D11" s="30"/>
      <c r="E11" s="57" t="s">
        <v>9</v>
      </c>
      <c r="F11" s="57"/>
      <c r="G11" s="57"/>
      <c r="H11" s="57"/>
      <c r="I11" s="11">
        <f>IFERROR(J11/J$24,0)</f>
        <v>1.030814485845994E-3</v>
      </c>
      <c r="J11" s="12">
        <f>SUM(Asset!C21:Q21)</f>
        <v>2.680117663225444</v>
      </c>
    </row>
    <row r="12" spans="1:16" ht="20.100000000000001" customHeight="1" thickTop="1" thickBot="1" x14ac:dyDescent="0.3">
      <c r="A12" s="60" t="s">
        <v>29</v>
      </c>
      <c r="B12" s="60"/>
      <c r="C12" s="25">
        <v>0</v>
      </c>
      <c r="D12" s="30"/>
      <c r="E12" s="63" t="s">
        <v>171</v>
      </c>
      <c r="F12" s="64"/>
      <c r="G12" s="64"/>
      <c r="H12" s="65"/>
      <c r="I12" s="11">
        <f>IFERROR(J12/J$24,0)</f>
        <v>4.3008961650505559E-4</v>
      </c>
      <c r="J12" s="12">
        <f>SUM(Asset!C31:Q31)</f>
        <v>1.118233002923934</v>
      </c>
    </row>
    <row r="13" spans="1:16" ht="20.100000000000001" customHeight="1" thickTop="1" thickBot="1" x14ac:dyDescent="0.3">
      <c r="A13" s="60" t="s">
        <v>8</v>
      </c>
      <c r="B13" s="60"/>
      <c r="C13" s="25">
        <v>0</v>
      </c>
      <c r="D13" s="30"/>
      <c r="E13" s="68" t="s">
        <v>5</v>
      </c>
      <c r="F13" s="68"/>
      <c r="G13" s="68"/>
      <c r="H13" s="68"/>
      <c r="I13" s="69"/>
      <c r="J13" s="69"/>
      <c r="M13" s="24"/>
      <c r="N13" s="24"/>
      <c r="O13" s="7"/>
      <c r="P13" s="26"/>
    </row>
    <row r="14" spans="1:16" ht="20.100000000000001" customHeight="1" thickTop="1" thickBot="1" x14ac:dyDescent="0.3">
      <c r="A14" s="60" t="s">
        <v>33</v>
      </c>
      <c r="B14" s="60"/>
      <c r="C14" s="25">
        <v>0</v>
      </c>
      <c r="D14" s="30"/>
      <c r="E14" s="57" t="s">
        <v>28</v>
      </c>
      <c r="F14" s="57"/>
      <c r="G14" s="57"/>
      <c r="H14" s="57"/>
      <c r="I14" s="11">
        <f>IFERROR(J14/J$24,0)</f>
        <v>1.7529055178881101E-3</v>
      </c>
      <c r="J14" s="12">
        <f>SUM(Asset!C29:Q29)</f>
        <v>4.5575543465530606</v>
      </c>
      <c r="M14" s="24"/>
      <c r="N14" s="24"/>
      <c r="O14" s="7"/>
      <c r="P14" s="27"/>
    </row>
    <row r="15" spans="1:16" ht="20.100000000000001" customHeight="1" thickTop="1" thickBot="1" x14ac:dyDescent="0.3">
      <c r="A15" s="60" t="s">
        <v>109</v>
      </c>
      <c r="B15" s="60"/>
      <c r="C15" s="25">
        <v>0</v>
      </c>
      <c r="D15" s="30"/>
      <c r="E15" s="57" t="s">
        <v>12</v>
      </c>
      <c r="F15" s="57"/>
      <c r="G15" s="57"/>
      <c r="H15" s="57"/>
      <c r="I15" s="11">
        <f>IFERROR(J15/J$24,0)</f>
        <v>1.0438822702231794E-3</v>
      </c>
      <c r="J15" s="12">
        <f>SUM(Asset!C30:Q30)</f>
        <v>2.7140939026064541</v>
      </c>
      <c r="P15" s="26"/>
    </row>
    <row r="16" spans="1:16" ht="20.100000000000001" customHeight="1" thickTop="1" thickBot="1" x14ac:dyDescent="0.3">
      <c r="A16" s="60" t="s">
        <v>4</v>
      </c>
      <c r="B16" s="60"/>
      <c r="C16" s="25">
        <v>0</v>
      </c>
      <c r="D16" s="30"/>
      <c r="E16" s="68" t="s">
        <v>21</v>
      </c>
      <c r="F16" s="68"/>
      <c r="G16" s="68"/>
      <c r="H16" s="68"/>
      <c r="I16" s="69"/>
      <c r="J16" s="69"/>
    </row>
    <row r="17" spans="1:10" ht="20.100000000000001" customHeight="1" thickTop="1" thickBot="1" x14ac:dyDescent="0.3">
      <c r="A17" s="60" t="s">
        <v>5</v>
      </c>
      <c r="B17" s="60"/>
      <c r="C17" s="25">
        <v>0</v>
      </c>
      <c r="D17" s="30"/>
      <c r="E17" s="57" t="s">
        <v>10</v>
      </c>
      <c r="F17" s="57"/>
      <c r="G17" s="57"/>
      <c r="H17" s="57"/>
      <c r="I17" s="11">
        <f>IFERROR(J17/J$24,0)</f>
        <v>8.4678820530726046E-4</v>
      </c>
      <c r="J17" s="12">
        <f>SUM(Asset!C28:Q28)</f>
        <v>2.2016493338201202</v>
      </c>
    </row>
    <row r="18" spans="1:10" ht="20.100000000000001" customHeight="1" thickTop="1" thickBot="1" x14ac:dyDescent="0.3">
      <c r="A18" s="60" t="s">
        <v>34</v>
      </c>
      <c r="B18" s="60"/>
      <c r="C18" s="25">
        <v>0</v>
      </c>
      <c r="D18" s="30"/>
      <c r="E18" s="68" t="s">
        <v>6</v>
      </c>
      <c r="F18" s="68"/>
      <c r="G18" s="68"/>
      <c r="H18" s="68"/>
      <c r="I18" s="69"/>
      <c r="J18" s="69"/>
    </row>
    <row r="19" spans="1:10" ht="20.100000000000001" customHeight="1" thickTop="1" thickBot="1" x14ac:dyDescent="0.3">
      <c r="A19" s="59" t="s">
        <v>57</v>
      </c>
      <c r="B19" s="59"/>
      <c r="C19" s="25">
        <v>2500</v>
      </c>
      <c r="D19" s="30"/>
      <c r="E19" s="63" t="s">
        <v>169</v>
      </c>
      <c r="F19" s="64"/>
      <c r="G19" s="64"/>
      <c r="H19" s="65"/>
      <c r="I19" s="11">
        <f>IFERROR(J19/J$24,0)</f>
        <v>3.220217083457928E-4</v>
      </c>
      <c r="J19" s="12">
        <f>SUM(Asset!C25:Q25)</f>
        <v>0.83725644170713975</v>
      </c>
    </row>
    <row r="20" spans="1:10" ht="20.100000000000001" customHeight="1" thickTop="1" thickBot="1" x14ac:dyDescent="0.3">
      <c r="C20" s="9">
        <f>SUM(C4:C19)</f>
        <v>2600</v>
      </c>
      <c r="D20" s="31"/>
      <c r="E20" s="57" t="s">
        <v>27</v>
      </c>
      <c r="F20" s="57"/>
      <c r="G20" s="57"/>
      <c r="H20" s="57"/>
      <c r="I20" s="11">
        <f>IFERROR(J20/J$24,0)</f>
        <v>1.6384615384460327E-3</v>
      </c>
      <c r="J20" s="12">
        <f>SUM(Asset!C27:Q27)</f>
        <v>4.2600000000007885</v>
      </c>
    </row>
    <row r="21" spans="1:10" ht="20.100000000000001" customHeight="1" thickTop="1" thickBot="1" x14ac:dyDescent="0.3">
      <c r="E21" s="57" t="s">
        <v>11</v>
      </c>
      <c r="F21" s="57"/>
      <c r="G21" s="57"/>
      <c r="H21" s="57"/>
      <c r="I21" s="11">
        <f>IFERROR(J21/J$24,0)</f>
        <v>4.6388371744477261E-3</v>
      </c>
      <c r="J21" s="12">
        <f>SUM(Asset!C26:Q26)</f>
        <v>12.060976653680459</v>
      </c>
    </row>
    <row r="22" spans="1:10" ht="20.100000000000001" customHeight="1" thickTop="1" thickBot="1" x14ac:dyDescent="0.3">
      <c r="A22" s="4" t="s">
        <v>87</v>
      </c>
      <c r="E22" s="57" t="s">
        <v>25</v>
      </c>
      <c r="F22" s="57"/>
      <c r="G22" s="57"/>
      <c r="H22" s="57"/>
      <c r="I22" s="11">
        <f>IFERROR(J22/J$24,0)</f>
        <v>3.301634134368482E-3</v>
      </c>
      <c r="J22" s="12">
        <f>SUM(Asset!C23:Q23)</f>
        <v>8.5842487494408797</v>
      </c>
    </row>
    <row r="23" spans="1:10" ht="20.100000000000001" customHeight="1" thickTop="1" thickBot="1" x14ac:dyDescent="0.3">
      <c r="A23" s="28" t="s">
        <v>107</v>
      </c>
      <c r="B23" s="29"/>
      <c r="C23" s="37" t="s">
        <v>108</v>
      </c>
      <c r="D23" s="40"/>
      <c r="E23" s="57" t="s">
        <v>26</v>
      </c>
      <c r="F23" s="57"/>
      <c r="G23" s="57"/>
      <c r="H23" s="57"/>
      <c r="I23" s="11">
        <f>IFERROR(J23/J$24,0)</f>
        <v>5.4330268965184633E-3</v>
      </c>
      <c r="J23" s="12">
        <f>SUM(Asset!C24:Q24)</f>
        <v>14.125869931084301</v>
      </c>
    </row>
    <row r="24" spans="1:10" ht="20.100000000000001" customHeight="1" thickTop="1" thickBot="1" x14ac:dyDescent="0.3">
      <c r="A24" s="32" t="s">
        <v>88</v>
      </c>
      <c r="B24" s="33"/>
      <c r="C24" s="38">
        <f>IF(SUM(Fees!G22:G23)&gt;=204,SUM(Fees!G22:G23),204)</f>
        <v>204</v>
      </c>
      <c r="D24" s="41"/>
      <c r="E24" s="66" t="s">
        <v>7</v>
      </c>
      <c r="F24" s="66"/>
      <c r="G24" s="66"/>
      <c r="H24" s="66"/>
      <c r="I24" s="13">
        <f>I5+I6+I8+I9+I11+I14+I15+I17+I19+I20+I21+I22+I23</f>
        <v>0.9995699103834953</v>
      </c>
      <c r="J24" s="14">
        <f>J5+J6+J8+J9+J11+J14+J15+J17+J19+J20+J21+J22+J23+J12</f>
        <v>2600.0000000250866</v>
      </c>
    </row>
    <row r="25" spans="1:10" ht="20.100000000000001" customHeight="1" thickTop="1" thickBot="1" x14ac:dyDescent="0.3">
      <c r="A25" s="32" t="s">
        <v>122</v>
      </c>
      <c r="B25" s="33"/>
      <c r="C25" s="38">
        <f>SUM(Fees!F2:F16)</f>
        <v>0.15</v>
      </c>
      <c r="D25" s="41"/>
    </row>
    <row r="26" spans="1:10" ht="20.100000000000001" customHeight="1" thickTop="1" thickBot="1" x14ac:dyDescent="0.3">
      <c r="A26" s="32" t="s">
        <v>123</v>
      </c>
      <c r="B26" s="33"/>
      <c r="C26" s="38">
        <f>SUM(Fees!G2:G16)</f>
        <v>0.18</v>
      </c>
      <c r="D26" s="41"/>
    </row>
    <row r="27" spans="1:10" ht="20.100000000000001" customHeight="1" thickTop="1" thickBot="1" x14ac:dyDescent="0.3">
      <c r="A27" s="32" t="s">
        <v>57</v>
      </c>
      <c r="B27" s="33"/>
      <c r="C27" s="38">
        <f>C19*1%</f>
        <v>25</v>
      </c>
      <c r="D27" s="41"/>
    </row>
    <row r="28" spans="1:10" ht="20.100000000000001" customHeight="1" thickTop="1" thickBot="1" x14ac:dyDescent="0.3">
      <c r="A28" s="55" t="s">
        <v>89</v>
      </c>
      <c r="B28" s="56"/>
      <c r="C28" s="39">
        <f>SUM(C24:C27)</f>
        <v>229.33</v>
      </c>
      <c r="D28" s="42"/>
    </row>
    <row r="29" spans="1:10" ht="20.100000000000001" customHeight="1" thickTop="1" x14ac:dyDescent="0.25">
      <c r="A29" s="44"/>
      <c r="B29" s="44"/>
      <c r="C29" s="43">
        <f>C28/(C20)</f>
        <v>8.820384615384616E-2</v>
      </c>
      <c r="D29" s="42"/>
    </row>
    <row r="30" spans="1:10" ht="20.100000000000001" customHeight="1" x14ac:dyDescent="0.25"/>
    <row r="31" spans="1:10" ht="20.100000000000001" customHeight="1" thickBot="1" x14ac:dyDescent="0.3">
      <c r="A31" s="4" t="s">
        <v>173</v>
      </c>
    </row>
    <row r="32" spans="1:10" ht="20.100000000000001" customHeight="1" thickTop="1" thickBot="1" x14ac:dyDescent="0.3">
      <c r="A32" s="15" t="s">
        <v>53</v>
      </c>
      <c r="B32" s="15" t="s">
        <v>54</v>
      </c>
      <c r="C32" s="16" t="s">
        <v>55</v>
      </c>
      <c r="D32" s="15" t="s">
        <v>56</v>
      </c>
      <c r="E32" s="15" t="s">
        <v>118</v>
      </c>
      <c r="F32" s="15" t="s">
        <v>119</v>
      </c>
      <c r="G32" s="15" t="s">
        <v>120</v>
      </c>
    </row>
    <row r="33" spans="1:10" ht="20.100000000000001" customHeight="1" thickTop="1" thickBot="1" x14ac:dyDescent="0.3">
      <c r="A33" s="17">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-3.0000000000000001E-3</v>
      </c>
      <c r="B33" s="17">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2.5000000000000001E-3</v>
      </c>
      <c r="C33" s="17">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3.9100000000000003E-2</v>
      </c>
      <c r="D33" s="17">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-2.3999999999999998E-3</v>
      </c>
      <c r="E33" s="17">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4.6500000000000007E-2</v>
      </c>
      <c r="F33" s="17">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3.9749999999999994E-2</v>
      </c>
      <c r="G33" s="17">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4.7349999999999996E-2</v>
      </c>
    </row>
    <row r="34" spans="1:10" ht="20.100000000000001" customHeight="1" thickTop="1" x14ac:dyDescent="0.25"/>
    <row r="35" spans="1:10" ht="20.100000000000001" customHeight="1" x14ac:dyDescent="0.25">
      <c r="C35"/>
      <c r="D35"/>
    </row>
    <row r="36" spans="1:10" s="4" customFormat="1" ht="20.100000000000001" customHeight="1" x14ac:dyDescent="0.25">
      <c r="A36" s="4" t="s">
        <v>110</v>
      </c>
      <c r="C36" s="34"/>
      <c r="D36" s="34"/>
      <c r="J36"/>
    </row>
    <row r="37" spans="1:10" s="4" customFormat="1" ht="20.100000000000001" customHeight="1" x14ac:dyDescent="0.25">
      <c r="A37" s="46" t="s">
        <v>135</v>
      </c>
      <c r="C37" s="34"/>
      <c r="D37" s="34"/>
    </row>
    <row r="38" spans="1:10" x14ac:dyDescent="0.25">
      <c r="J38" s="4"/>
    </row>
    <row r="39" spans="1:10" s="4" customFormat="1" ht="20.100000000000001" customHeight="1" x14ac:dyDescent="0.25">
      <c r="A39" s="4" t="s">
        <v>121</v>
      </c>
      <c r="C39" s="34"/>
      <c r="D39" s="34"/>
      <c r="J39"/>
    </row>
    <row r="40" spans="1:10" s="4" customFormat="1" ht="20.100000000000001" customHeight="1" x14ac:dyDescent="0.25">
      <c r="A40" s="4" t="s">
        <v>116</v>
      </c>
      <c r="C40" s="34"/>
      <c r="D40" s="34"/>
    </row>
    <row r="41" spans="1:10" s="4" customFormat="1" ht="20.100000000000001" customHeight="1" x14ac:dyDescent="0.25">
      <c r="A41" s="4" t="s">
        <v>111</v>
      </c>
      <c r="C41" s="34"/>
      <c r="D41" s="34"/>
    </row>
    <row r="42" spans="1:10" s="4" customFormat="1" ht="20.100000000000001" customHeight="1" x14ac:dyDescent="0.25">
      <c r="A42" s="4" t="s">
        <v>112</v>
      </c>
      <c r="C42" s="34"/>
      <c r="D42" s="34"/>
    </row>
    <row r="43" spans="1:10" s="4" customFormat="1" ht="19.5" customHeight="1" x14ac:dyDescent="0.25">
      <c r="A43" s="4" t="s">
        <v>113</v>
      </c>
      <c r="C43" s="34"/>
      <c r="D43" s="34"/>
    </row>
    <row r="44" spans="1:10" s="4" customFormat="1" ht="19.5" customHeight="1" x14ac:dyDescent="0.25">
      <c r="A44" s="4" t="s">
        <v>114</v>
      </c>
      <c r="C44" s="34"/>
      <c r="D44" s="34"/>
    </row>
    <row r="45" spans="1:10" s="4" customFormat="1" ht="19.5" customHeight="1" x14ac:dyDescent="0.25">
      <c r="A45" s="4" t="s">
        <v>115</v>
      </c>
      <c r="C45" s="34"/>
      <c r="D45" s="34"/>
    </row>
    <row r="46" spans="1:10" s="4" customFormat="1" ht="19.5" customHeight="1" x14ac:dyDescent="0.25">
      <c r="A46" s="4" t="s">
        <v>117</v>
      </c>
      <c r="C46" s="34"/>
      <c r="D46" s="34"/>
    </row>
    <row r="47" spans="1:10" s="4" customFormat="1" ht="19.5" customHeight="1" x14ac:dyDescent="0.25">
      <c r="C47" s="34"/>
      <c r="D47" s="34"/>
    </row>
    <row r="48" spans="1:10" s="4" customFormat="1" ht="19.5" customHeight="1" x14ac:dyDescent="0.25">
      <c r="C48" s="34"/>
      <c r="D48" s="34"/>
    </row>
    <row r="49" spans="10:10" ht="19.5" customHeight="1" x14ac:dyDescent="0.25">
      <c r="J49" s="4"/>
    </row>
    <row r="50" spans="10:10" ht="19.5" customHeight="1" x14ac:dyDescent="0.25"/>
    <row r="51" spans="10:10" ht="19.5" customHeight="1" x14ac:dyDescent="0.25"/>
    <row r="52" spans="10:10" ht="19.5" customHeight="1" x14ac:dyDescent="0.25"/>
    <row r="53" spans="10:10" ht="19.5" customHeight="1" x14ac:dyDescent="0.25"/>
    <row r="54" spans="10:10" ht="19.5" customHeight="1" x14ac:dyDescent="0.25"/>
    <row r="55" spans="10:10" ht="19.5" customHeight="1" x14ac:dyDescent="0.25"/>
  </sheetData>
  <sheetProtection algorithmName="SHA-512" hashValue="XBXXDYeV1HYCjGZuXlgGrPkVZFYNK3lwhD/KD784iZUiIxbq5b8KN64LLIzByegVZvmX5EjllGEC81meWnkD1w==" saltValue="eaJtZQ5KSUPW2wubU4h0OA==" spinCount="100000" sheet="1" objects="1" scenarios="1"/>
  <mergeCells count="40">
    <mergeCell ref="E19:H19"/>
    <mergeCell ref="E3:H3"/>
    <mergeCell ref="E4:J4"/>
    <mergeCell ref="E7:J7"/>
    <mergeCell ref="E13:J13"/>
    <mergeCell ref="E18:J18"/>
    <mergeCell ref="E10:J10"/>
    <mergeCell ref="E16:J16"/>
    <mergeCell ref="E11:H11"/>
    <mergeCell ref="E14:H14"/>
    <mergeCell ref="E15:H15"/>
    <mergeCell ref="E17:H17"/>
    <mergeCell ref="E20:H20"/>
    <mergeCell ref="E21:H21"/>
    <mergeCell ref="E22:H22"/>
    <mergeCell ref="E23:H23"/>
    <mergeCell ref="E24:H24"/>
    <mergeCell ref="A14:B14"/>
    <mergeCell ref="A4:B4"/>
    <mergeCell ref="A5:B5"/>
    <mergeCell ref="E9:H9"/>
    <mergeCell ref="E8:H8"/>
    <mergeCell ref="E5:H5"/>
    <mergeCell ref="E12:H12"/>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101</v>
      </c>
      <c r="B1" t="s">
        <v>90</v>
      </c>
      <c r="C1" t="s">
        <v>91</v>
      </c>
      <c r="E1" t="s">
        <v>102</v>
      </c>
      <c r="F1" t="s">
        <v>103</v>
      </c>
      <c r="G1" t="s">
        <v>104</v>
      </c>
    </row>
    <row r="2" spans="1:7" x14ac:dyDescent="0.25">
      <c r="A2" t="s">
        <v>48</v>
      </c>
      <c r="B2" s="6">
        <v>1.5E-3</v>
      </c>
      <c r="C2" s="6">
        <v>1.4E-3</v>
      </c>
      <c r="E2" s="3">
        <f>Calculator!C4</f>
        <v>0</v>
      </c>
      <c r="F2" s="3">
        <f>IF(E2&gt;=5000000,7500,E2*B2)</f>
        <v>0</v>
      </c>
      <c r="G2" s="3">
        <f>C2*E2</f>
        <v>0</v>
      </c>
    </row>
    <row r="3" spans="1:7" x14ac:dyDescent="0.25">
      <c r="A3" t="s">
        <v>49</v>
      </c>
      <c r="B3" s="6">
        <v>1.5E-3</v>
      </c>
      <c r="C3" s="6">
        <v>1.8E-3</v>
      </c>
      <c r="E3" s="3">
        <f>Calculator!C5</f>
        <v>100</v>
      </c>
      <c r="F3" s="3">
        <f t="shared" ref="F3:F16" si="0">IF(E3&gt;=5000000,7500,E3*B3)</f>
        <v>0.15</v>
      </c>
      <c r="G3" s="3">
        <f t="shared" ref="G3:G16" si="1">C3*E3</f>
        <v>0.18</v>
      </c>
    </row>
    <row r="4" spans="1:7" x14ac:dyDescent="0.25">
      <c r="A4" t="s">
        <v>50</v>
      </c>
      <c r="B4" s="6">
        <v>1.5E-3</v>
      </c>
      <c r="C4" s="6">
        <v>2E-3</v>
      </c>
      <c r="E4" s="3">
        <f>Calculator!C6</f>
        <v>0</v>
      </c>
      <c r="F4" s="3">
        <f t="shared" si="0"/>
        <v>0</v>
      </c>
      <c r="G4" s="3">
        <f t="shared" si="1"/>
        <v>0</v>
      </c>
    </row>
    <row r="5" spans="1:7" x14ac:dyDescent="0.25">
      <c r="A5" t="s">
        <v>51</v>
      </c>
      <c r="B5" s="6">
        <v>1.5E-3</v>
      </c>
      <c r="C5" s="6">
        <v>1.9E-3</v>
      </c>
      <c r="E5" s="3">
        <f>Calculator!C7</f>
        <v>0</v>
      </c>
      <c r="F5" s="3">
        <f t="shared" si="0"/>
        <v>0</v>
      </c>
      <c r="G5" s="3">
        <f t="shared" si="1"/>
        <v>0</v>
      </c>
    </row>
    <row r="6" spans="1:7" x14ac:dyDescent="0.25">
      <c r="A6" t="s">
        <v>52</v>
      </c>
      <c r="B6" s="6">
        <v>1.5E-3</v>
      </c>
      <c r="C6" s="6">
        <v>1.6000000000000001E-3</v>
      </c>
      <c r="E6" s="3">
        <f>Calculator!C8</f>
        <v>0</v>
      </c>
      <c r="F6" s="3">
        <f t="shared" si="0"/>
        <v>0</v>
      </c>
      <c r="G6" s="3">
        <f t="shared" si="1"/>
        <v>0</v>
      </c>
    </row>
    <row r="7" spans="1:7" x14ac:dyDescent="0.25">
      <c r="A7" t="s">
        <v>92</v>
      </c>
      <c r="B7" s="6">
        <v>1.5E-3</v>
      </c>
      <c r="C7" s="6">
        <v>1E-3</v>
      </c>
      <c r="E7" s="3">
        <f>Calculator!C15</f>
        <v>0</v>
      </c>
      <c r="F7" s="3">
        <f t="shared" si="0"/>
        <v>0</v>
      </c>
      <c r="G7" s="3">
        <f t="shared" si="1"/>
        <v>0</v>
      </c>
    </row>
    <row r="8" spans="1:7" x14ac:dyDescent="0.25">
      <c r="A8" t="s">
        <v>93</v>
      </c>
      <c r="B8" s="6">
        <v>1.5E-3</v>
      </c>
      <c r="C8" s="6">
        <v>1.1999999999999999E-3</v>
      </c>
      <c r="E8" s="3">
        <f>Calculator!C16</f>
        <v>0</v>
      </c>
      <c r="F8" s="3">
        <f t="shared" si="0"/>
        <v>0</v>
      </c>
      <c r="G8" s="3">
        <f t="shared" si="1"/>
        <v>0</v>
      </c>
    </row>
    <row r="9" spans="1:7" x14ac:dyDescent="0.25">
      <c r="A9" t="s">
        <v>94</v>
      </c>
      <c r="B9" s="6">
        <v>1.5E-3</v>
      </c>
      <c r="C9" s="6">
        <v>2.9999999999999997E-4</v>
      </c>
      <c r="E9" s="3">
        <f>Calculator!C17</f>
        <v>0</v>
      </c>
      <c r="F9" s="3">
        <f t="shared" si="0"/>
        <v>0</v>
      </c>
      <c r="G9" s="3">
        <f t="shared" si="1"/>
        <v>0</v>
      </c>
    </row>
    <row r="10" spans="1:7" x14ac:dyDescent="0.25">
      <c r="A10" t="s">
        <v>95</v>
      </c>
      <c r="B10" s="6">
        <v>1.5E-3</v>
      </c>
      <c r="C10" s="6">
        <v>1.6999999999999999E-3</v>
      </c>
      <c r="E10" s="3">
        <f>Calculator!C14</f>
        <v>0</v>
      </c>
      <c r="F10" s="3">
        <f t="shared" si="0"/>
        <v>0</v>
      </c>
      <c r="G10" s="3">
        <f t="shared" si="1"/>
        <v>0</v>
      </c>
    </row>
    <row r="11" spans="1:7" x14ac:dyDescent="0.25">
      <c r="A11" t="s">
        <v>96</v>
      </c>
      <c r="B11" s="6">
        <v>1.5E-3</v>
      </c>
      <c r="C11" s="6">
        <v>1.5E-3</v>
      </c>
      <c r="E11" s="3">
        <f>Calculator!C18</f>
        <v>0</v>
      </c>
      <c r="F11" s="3">
        <f t="shared" si="0"/>
        <v>0</v>
      </c>
      <c r="G11" s="3">
        <f t="shared" si="1"/>
        <v>0</v>
      </c>
    </row>
    <row r="12" spans="1:7" x14ac:dyDescent="0.25">
      <c r="A12" t="s">
        <v>97</v>
      </c>
      <c r="B12" s="6">
        <v>1.5E-3</v>
      </c>
      <c r="C12" s="6">
        <v>1.1000000000000001E-3</v>
      </c>
      <c r="E12" s="3">
        <f>Calculator!C12</f>
        <v>0</v>
      </c>
      <c r="F12" s="3">
        <f t="shared" si="0"/>
        <v>0</v>
      </c>
      <c r="G12" s="3">
        <f t="shared" si="1"/>
        <v>0</v>
      </c>
    </row>
    <row r="13" spans="1:7" x14ac:dyDescent="0.25">
      <c r="A13" t="s">
        <v>98</v>
      </c>
      <c r="B13" s="6">
        <v>1.5E-3</v>
      </c>
      <c r="C13" s="6">
        <v>1.2999999999999999E-3</v>
      </c>
      <c r="E13" s="3">
        <f>Calculator!C13</f>
        <v>0</v>
      </c>
      <c r="F13" s="3">
        <f t="shared" si="0"/>
        <v>0</v>
      </c>
      <c r="G13" s="3">
        <f t="shared" si="1"/>
        <v>0</v>
      </c>
    </row>
    <row r="14" spans="1:7" x14ac:dyDescent="0.25">
      <c r="A14" t="s">
        <v>47</v>
      </c>
      <c r="B14" s="6">
        <v>1.5E-3</v>
      </c>
      <c r="C14" s="8">
        <v>1.5E-3</v>
      </c>
      <c r="E14" s="3">
        <f>Calculator!C9</f>
        <v>0</v>
      </c>
      <c r="F14" s="3">
        <f t="shared" si="0"/>
        <v>0</v>
      </c>
      <c r="G14" s="3">
        <f t="shared" si="1"/>
        <v>0</v>
      </c>
    </row>
    <row r="15" spans="1:7" x14ac:dyDescent="0.25">
      <c r="A15" t="s">
        <v>99</v>
      </c>
      <c r="B15" s="6">
        <v>1.5E-3</v>
      </c>
      <c r="C15" s="6">
        <v>1.6000000000000001E-3</v>
      </c>
      <c r="E15" s="3">
        <f>Calculator!C10</f>
        <v>0</v>
      </c>
      <c r="F15" s="3">
        <f t="shared" si="0"/>
        <v>0</v>
      </c>
      <c r="G15" s="3">
        <f t="shared" si="1"/>
        <v>0</v>
      </c>
    </row>
    <row r="16" spans="1:7" x14ac:dyDescent="0.25">
      <c r="A16" t="s">
        <v>100</v>
      </c>
      <c r="B16" s="6">
        <v>1.5E-3</v>
      </c>
      <c r="C16" s="6">
        <v>1.5E-3</v>
      </c>
      <c r="E16" s="3">
        <f>Calculator!C11</f>
        <v>0</v>
      </c>
      <c r="F16" s="3">
        <f t="shared" si="0"/>
        <v>0</v>
      </c>
      <c r="G16" s="3">
        <f t="shared" si="1"/>
        <v>0</v>
      </c>
    </row>
    <row r="19" spans="5:7" x14ac:dyDescent="0.25">
      <c r="E19" t="s">
        <v>105</v>
      </c>
    </row>
    <row r="20" spans="5:7" x14ac:dyDescent="0.25">
      <c r="E20" t="s">
        <v>106</v>
      </c>
      <c r="F20" s="3">
        <f>Calculator!C20-Calculator!C19</f>
        <v>100</v>
      </c>
    </row>
    <row r="22" spans="5:7" x14ac:dyDescent="0.25">
      <c r="E22" s="6">
        <v>5.0000000000000001E-3</v>
      </c>
      <c r="F22" s="22">
        <f>IF(F20&lt;2000000,F20,2000000)</f>
        <v>100</v>
      </c>
      <c r="G22" s="23">
        <f>F22*E22</f>
        <v>0.5</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2"/>
  <sheetViews>
    <sheetView workbookViewId="0">
      <selection activeCell="E35" sqref="E35"/>
    </sheetView>
  </sheetViews>
  <sheetFormatPr defaultRowHeight="15" x14ac:dyDescent="0.25"/>
  <cols>
    <col min="1" max="1" width="18.28515625" bestFit="1" customWidth="1"/>
    <col min="2" max="2" width="54.85546875" bestFit="1" customWidth="1"/>
    <col min="3" max="3" width="18" customWidth="1"/>
    <col min="4" max="4" width="16.2851562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71</v>
      </c>
      <c r="D1" s="20" t="s">
        <v>72</v>
      </c>
      <c r="E1" s="20" t="s">
        <v>73</v>
      </c>
      <c r="F1" s="20" t="s">
        <v>74</v>
      </c>
      <c r="G1" s="20" t="s">
        <v>75</v>
      </c>
      <c r="H1" s="20" t="s">
        <v>76</v>
      </c>
      <c r="I1" s="20" t="s">
        <v>77</v>
      </c>
      <c r="J1" s="20" t="s">
        <v>78</v>
      </c>
      <c r="K1" s="20" t="s">
        <v>79</v>
      </c>
      <c r="L1" s="20" t="s">
        <v>80</v>
      </c>
      <c r="M1" s="20" t="s">
        <v>81</v>
      </c>
      <c r="N1" s="20" t="s">
        <v>82</v>
      </c>
      <c r="O1" s="20" t="s">
        <v>83</v>
      </c>
      <c r="P1" s="20" t="s">
        <v>84</v>
      </c>
      <c r="Q1" s="20" t="s">
        <v>85</v>
      </c>
    </row>
    <row r="2" spans="1:17" s="18" customFormat="1" x14ac:dyDescent="0.25">
      <c r="A2" s="18" t="s">
        <v>58</v>
      </c>
      <c r="B2" s="18" t="s">
        <v>23</v>
      </c>
      <c r="C2" s="19">
        <v>0.1593351787205628</v>
      </c>
      <c r="D2" s="19">
        <v>0.18895918966528422</v>
      </c>
      <c r="E2" s="19">
        <v>0.1920834248180224</v>
      </c>
      <c r="F2" s="19">
        <v>0.14620000000039421</v>
      </c>
      <c r="G2" s="19"/>
      <c r="H2" s="19"/>
      <c r="I2" s="19">
        <v>0.41763931144739014</v>
      </c>
      <c r="J2" s="19"/>
      <c r="K2" s="19"/>
      <c r="L2" s="19"/>
      <c r="M2" s="19">
        <v>0.121546259169</v>
      </c>
      <c r="N2" s="19">
        <v>0.16290000000031502</v>
      </c>
      <c r="O2" s="19">
        <v>0.12690000000044069</v>
      </c>
      <c r="P2" s="19">
        <v>7.5800000000045387E-2</v>
      </c>
      <c r="Q2" s="19"/>
    </row>
    <row r="3" spans="1:17" s="18" customFormat="1" x14ac:dyDescent="0.25">
      <c r="A3" s="18" t="s">
        <v>59</v>
      </c>
      <c r="B3" s="18" t="s">
        <v>24</v>
      </c>
      <c r="C3" s="19">
        <v>0.24882624871155087</v>
      </c>
      <c r="D3" s="19">
        <v>0.29356261312998549</v>
      </c>
      <c r="E3" s="19">
        <v>0.19489999999991039</v>
      </c>
      <c r="F3" s="19">
        <v>0.14280000000047319</v>
      </c>
      <c r="G3" s="19"/>
      <c r="H3" s="19"/>
      <c r="I3" s="19">
        <v>0.413560688553054</v>
      </c>
      <c r="J3" s="19"/>
      <c r="K3" s="19"/>
      <c r="L3" s="19"/>
      <c r="M3" s="19">
        <v>0.19713734164174349</v>
      </c>
      <c r="N3" s="19">
        <v>0.15910000000013319</v>
      </c>
      <c r="O3" s="19">
        <v>0.1239000000003045</v>
      </c>
      <c r="P3" s="19">
        <v>7.4000000000010099E-2</v>
      </c>
      <c r="Q3" s="19"/>
    </row>
    <row r="4" spans="1:17" s="18" customFormat="1" x14ac:dyDescent="0.25">
      <c r="A4" s="18" t="s">
        <v>60</v>
      </c>
      <c r="B4" s="18" t="s">
        <v>9</v>
      </c>
      <c r="C4" s="19">
        <v>2.148560993373759E-2</v>
      </c>
      <c r="D4" s="19">
        <v>3.5734902176723302E-2</v>
      </c>
      <c r="E4" s="19">
        <v>4.0246433577534074E-2</v>
      </c>
      <c r="F4" s="19">
        <v>4.0469776714911178E-2</v>
      </c>
      <c r="G4" s="19"/>
      <c r="H4" s="19"/>
      <c r="I4" s="19">
        <v>0.15250000000045105</v>
      </c>
      <c r="J4" s="19"/>
      <c r="K4" s="19"/>
      <c r="L4" s="19"/>
      <c r="M4" s="19">
        <v>1.7867451088320149E-2</v>
      </c>
      <c r="N4" s="19">
        <v>2.6801176632254439E-2</v>
      </c>
      <c r="O4" s="45">
        <v>2.0335156229549428E-2</v>
      </c>
      <c r="P4" s="45">
        <v>4.9545032998042436E-2</v>
      </c>
      <c r="Q4" s="19"/>
    </row>
    <row r="5" spans="1:17" s="18" customFormat="1" x14ac:dyDescent="0.25">
      <c r="A5" s="18" t="s">
        <v>61</v>
      </c>
      <c r="B5" s="18" t="s">
        <v>22</v>
      </c>
      <c r="C5" s="19">
        <v>0.37740000000000001</v>
      </c>
      <c r="D5" s="53">
        <v>0.13</v>
      </c>
      <c r="E5" s="19">
        <v>7.0000000000000007E-2</v>
      </c>
      <c r="F5" s="19">
        <v>0.03</v>
      </c>
      <c r="G5" s="19"/>
      <c r="H5" s="19">
        <v>0.99</v>
      </c>
      <c r="I5" s="19"/>
      <c r="J5" s="19"/>
      <c r="K5" s="19"/>
      <c r="L5" s="19"/>
      <c r="M5" s="19">
        <v>0.28239999999999998</v>
      </c>
      <c r="N5" s="19">
        <v>0.11020000000000001</v>
      </c>
      <c r="O5" s="19">
        <v>0.02</v>
      </c>
      <c r="P5" s="19"/>
      <c r="Q5" s="19"/>
    </row>
    <row r="6" spans="1:17" s="18" customFormat="1" x14ac:dyDescent="0.25">
      <c r="A6" s="18" t="s">
        <v>62</v>
      </c>
      <c r="B6" s="18" t="s">
        <v>25</v>
      </c>
      <c r="C6" s="19"/>
      <c r="D6" s="19">
        <v>2.0197525195060091E-2</v>
      </c>
      <c r="E6" s="19">
        <v>7.0500000000015037E-2</v>
      </c>
      <c r="F6" s="19">
        <v>9.0799999999969822E-2</v>
      </c>
      <c r="G6" s="19">
        <v>0.155199999999654</v>
      </c>
      <c r="H6" s="19"/>
      <c r="I6" s="19"/>
      <c r="J6" s="19"/>
      <c r="K6" s="19"/>
      <c r="L6" s="19">
        <v>0.73750000017451023</v>
      </c>
      <c r="M6" s="19">
        <v>5.2151669867725355E-2</v>
      </c>
      <c r="N6" s="19">
        <v>8.5842487494408801E-2</v>
      </c>
      <c r="O6" s="45">
        <v>0.105400000000098</v>
      </c>
      <c r="P6" s="19">
        <v>0.1245999999997536</v>
      </c>
      <c r="Q6" s="19">
        <v>0.16820000000015001</v>
      </c>
    </row>
    <row r="7" spans="1:17" s="18" customFormat="1" x14ac:dyDescent="0.25">
      <c r="A7" s="18" t="s">
        <v>63</v>
      </c>
      <c r="B7" s="18" t="s">
        <v>26</v>
      </c>
      <c r="C7" s="19">
        <v>3.1629128939361199E-2</v>
      </c>
      <c r="D7" s="19">
        <v>6.5337910684545947E-2</v>
      </c>
      <c r="E7" s="19">
        <v>0.11927384428177919</v>
      </c>
      <c r="F7" s="19">
        <v>0.15059700830153841</v>
      </c>
      <c r="G7" s="19">
        <v>0.239399998959447</v>
      </c>
      <c r="H7" s="19"/>
      <c r="I7" s="19"/>
      <c r="J7" s="19"/>
      <c r="K7" s="19"/>
      <c r="L7" s="19">
        <v>0.1587999997889499</v>
      </c>
      <c r="M7" s="19">
        <v>0.1061320945298985</v>
      </c>
      <c r="N7" s="19">
        <v>0.14125869931084301</v>
      </c>
      <c r="O7" s="45">
        <v>0.13080000000004768</v>
      </c>
      <c r="P7" s="19">
        <v>0.17828315386036933</v>
      </c>
      <c r="Q7" s="19">
        <v>0.22379999999951722</v>
      </c>
    </row>
    <row r="8" spans="1:17" s="18" customFormat="1" x14ac:dyDescent="0.25">
      <c r="A8" s="18" t="s">
        <v>168</v>
      </c>
      <c r="B8" s="18" t="s">
        <v>169</v>
      </c>
      <c r="C8" s="19"/>
      <c r="D8" s="19"/>
      <c r="E8" s="19"/>
      <c r="F8" s="19">
        <v>1.6185323619005241E-2</v>
      </c>
      <c r="G8" s="19">
        <v>4.1799999999977099E-2</v>
      </c>
      <c r="H8" s="19"/>
      <c r="I8" s="19"/>
      <c r="J8" s="19"/>
      <c r="K8" s="19"/>
      <c r="L8" s="19">
        <v>9.3800000000005213E-2</v>
      </c>
      <c r="M8" s="19"/>
      <c r="N8" s="19">
        <v>8.3725644170713973E-3</v>
      </c>
      <c r="O8" s="45">
        <v>2.3199999999976496E-2</v>
      </c>
      <c r="P8" s="19">
        <v>3.2799999999970741E-2</v>
      </c>
      <c r="Q8" s="19">
        <v>4.2299999999973976E-2</v>
      </c>
    </row>
    <row r="9" spans="1:17" s="18" customFormat="1" x14ac:dyDescent="0.25">
      <c r="A9" s="18" t="s">
        <v>64</v>
      </c>
      <c r="B9" s="18" t="s">
        <v>11</v>
      </c>
      <c r="C9" s="19">
        <v>3.899856383629173E-2</v>
      </c>
      <c r="D9" s="19">
        <v>6.7470521653805848E-2</v>
      </c>
      <c r="E9" s="19">
        <v>9.4908707547659205E-2</v>
      </c>
      <c r="F9" s="19">
        <v>0.196199996105001</v>
      </c>
      <c r="G9" s="19">
        <v>0.364600000059147</v>
      </c>
      <c r="H9" s="19"/>
      <c r="I9" s="19"/>
      <c r="J9" s="19"/>
      <c r="K9" s="19">
        <v>0.76100000001365142</v>
      </c>
      <c r="L9" s="19"/>
      <c r="M9" s="19">
        <v>5.5598929638536854E-2</v>
      </c>
      <c r="N9" s="19">
        <v>0.12060976653680459</v>
      </c>
      <c r="O9" s="19">
        <v>0.23410000000043038</v>
      </c>
      <c r="P9" s="19">
        <v>0.29210000000015596</v>
      </c>
      <c r="Q9" s="19">
        <v>0.40490000003155946</v>
      </c>
    </row>
    <row r="10" spans="1:17" s="18" customFormat="1" x14ac:dyDescent="0.25">
      <c r="A10" s="18" t="s">
        <v>65</v>
      </c>
      <c r="B10" s="18" t="s">
        <v>27</v>
      </c>
      <c r="C10" s="19">
        <v>3.0719966586760527E-2</v>
      </c>
      <c r="D10" s="19">
        <v>5.2750623205216583E-2</v>
      </c>
      <c r="E10" s="19">
        <v>5.5091292462658398E-2</v>
      </c>
      <c r="F10" s="19">
        <v>5.3800004012944977E-2</v>
      </c>
      <c r="G10" s="19">
        <v>9.3299999999957098E-2</v>
      </c>
      <c r="H10" s="19"/>
      <c r="I10" s="19"/>
      <c r="J10" s="19"/>
      <c r="K10" s="19">
        <v>0.21229999998634871</v>
      </c>
      <c r="L10" s="19"/>
      <c r="M10" s="19">
        <v>4.9171716622783343E-2</v>
      </c>
      <c r="N10" s="19">
        <v>4.2600000000007882E-2</v>
      </c>
      <c r="O10" s="19">
        <v>5.8199999999981995E-2</v>
      </c>
      <c r="P10" s="19">
        <v>7.1699999999965014E-2</v>
      </c>
      <c r="Q10" s="19">
        <v>0.10520000000006501</v>
      </c>
    </row>
    <row r="11" spans="1:17" s="18" customFormat="1" x14ac:dyDescent="0.25">
      <c r="A11" s="18" t="s">
        <v>66</v>
      </c>
      <c r="B11" s="18" t="s">
        <v>10</v>
      </c>
      <c r="C11" s="19">
        <v>1.7649888825971429E-2</v>
      </c>
      <c r="D11" s="19">
        <v>2.9355324450698429E-2</v>
      </c>
      <c r="E11" s="19">
        <v>3.306143416261504E-2</v>
      </c>
      <c r="F11" s="19">
        <v>3.3244904940547854E-2</v>
      </c>
      <c r="G11" s="19"/>
      <c r="H11" s="19"/>
      <c r="I11" s="19"/>
      <c r="J11" s="19"/>
      <c r="K11" s="19"/>
      <c r="L11" s="19"/>
      <c r="M11" s="19">
        <v>1.46776622254269E-2</v>
      </c>
      <c r="N11" s="19">
        <v>2.2016493338201201E-2</v>
      </c>
      <c r="O11" s="19">
        <v>8.4264843770385567E-2</v>
      </c>
      <c r="P11" s="19">
        <v>4.0699999999741499E-2</v>
      </c>
      <c r="Q11" s="19"/>
    </row>
    <row r="12" spans="1:17" s="18" customFormat="1" x14ac:dyDescent="0.25">
      <c r="A12" s="18" t="s">
        <v>67</v>
      </c>
      <c r="B12" s="18" t="s">
        <v>28</v>
      </c>
      <c r="C12" s="19">
        <v>1.8371959369132766E-2</v>
      </c>
      <c r="D12" s="19">
        <v>3.6539679048453455E-2</v>
      </c>
      <c r="E12" s="19">
        <v>4.4896292505987513E-2</v>
      </c>
      <c r="F12" s="19">
        <v>4.9200003729235935E-2</v>
      </c>
      <c r="G12" s="19">
        <v>8.6700000000033001E-2</v>
      </c>
      <c r="H12" s="19"/>
      <c r="I12" s="19"/>
      <c r="J12" s="19">
        <v>0.50279952934827488</v>
      </c>
      <c r="K12" s="19"/>
      <c r="L12" s="19"/>
      <c r="M12" s="19">
        <v>4.0973611208727147E-2</v>
      </c>
      <c r="N12" s="19">
        <v>4.5575543465530603E-2</v>
      </c>
      <c r="O12" s="19">
        <v>3.4900342818154947E-2</v>
      </c>
      <c r="P12" s="19"/>
      <c r="Q12" s="19">
        <v>2.4999998878934941E-2</v>
      </c>
    </row>
    <row r="13" spans="1:17" s="18" customFormat="1" x14ac:dyDescent="0.25">
      <c r="A13" s="18" t="s">
        <v>68</v>
      </c>
      <c r="B13" s="18" t="s">
        <v>12</v>
      </c>
      <c r="C13" s="19">
        <v>1.5318953832737519E-2</v>
      </c>
      <c r="D13" s="19">
        <v>2.9081937255817581E-2</v>
      </c>
      <c r="E13" s="19">
        <v>3.2646438354659996E-2</v>
      </c>
      <c r="F13" s="19">
        <v>1.141766056816E-2</v>
      </c>
      <c r="G13" s="19"/>
      <c r="H13" s="19"/>
      <c r="I13" s="19"/>
      <c r="J13" s="19">
        <v>0.4824004706517252</v>
      </c>
      <c r="K13" s="19"/>
      <c r="L13" s="19"/>
      <c r="M13" s="19">
        <v>2.8788377178594601E-2</v>
      </c>
      <c r="N13" s="19">
        <v>2.7140939026064542E-2</v>
      </c>
      <c r="O13" s="19">
        <v>8.0996571115009731E-3</v>
      </c>
      <c r="P13" s="19"/>
      <c r="Q13" s="19"/>
    </row>
    <row r="14" spans="1:17" s="18" customFormat="1" x14ac:dyDescent="0.25">
      <c r="A14" s="18" t="s">
        <v>170</v>
      </c>
      <c r="B14" s="18" t="s">
        <v>171</v>
      </c>
      <c r="C14" s="19">
        <v>8.964501240221549E-3</v>
      </c>
      <c r="D14" s="19">
        <v>1.490977337246566E-2</v>
      </c>
      <c r="E14" s="19">
        <v>1.67921322607168E-2</v>
      </c>
      <c r="F14" s="19">
        <v>1.6885318344476399E-2</v>
      </c>
      <c r="G14" s="19"/>
      <c r="H14" s="19"/>
      <c r="I14" s="19"/>
      <c r="J14" s="19"/>
      <c r="K14" s="19"/>
      <c r="L14" s="19"/>
      <c r="M14" s="19">
        <v>7.4548866862414508E-3</v>
      </c>
      <c r="N14" s="19">
        <v>1.1182330029239341E-2</v>
      </c>
      <c r="O14" s="19">
        <v>0</v>
      </c>
      <c r="P14" s="19">
        <v>2.0671812954255579E-2</v>
      </c>
      <c r="Q14" s="19"/>
    </row>
    <row r="15" spans="1:17" s="18" customFormat="1" ht="13.9" customHeight="1" x14ac:dyDescent="0.25">
      <c r="A15" s="18" t="s">
        <v>69</v>
      </c>
      <c r="B15" s="18" t="s">
        <v>70</v>
      </c>
      <c r="C15" s="19">
        <v>3.1300000000000001E-2</v>
      </c>
      <c r="D15" s="19">
        <v>3.61E-2</v>
      </c>
      <c r="E15" s="19">
        <v>3.56E-2</v>
      </c>
      <c r="F15" s="19">
        <v>2.2200000000000001E-2</v>
      </c>
      <c r="G15" s="19">
        <v>1.9E-2</v>
      </c>
      <c r="H15" s="19">
        <v>0.01</v>
      </c>
      <c r="I15" s="19">
        <v>1.6299999999999999E-2</v>
      </c>
      <c r="J15" s="19">
        <v>1.4800000000000001E-2</v>
      </c>
      <c r="K15" s="19">
        <v>2.6700000000000002E-2</v>
      </c>
      <c r="L15" s="19">
        <v>9.9000000000000008E-3</v>
      </c>
      <c r="M15" s="19">
        <v>2.6100000000000002E-2</v>
      </c>
      <c r="N15" s="19">
        <v>3.6400000000000002E-2</v>
      </c>
      <c r="O15" s="45">
        <v>2.9899999999999999E-2</v>
      </c>
      <c r="P15" s="19">
        <v>3.9800000000000002E-2</v>
      </c>
      <c r="Q15" s="19">
        <v>3.0599999999999999E-2</v>
      </c>
    </row>
    <row r="16" spans="1:17" x14ac:dyDescent="0.25">
      <c r="C16" s="6">
        <f>SUM(C2:C15)</f>
        <v>0.99999999999632805</v>
      </c>
      <c r="D16" s="6">
        <f t="shared" ref="D16:O16" si="0">SUM(D2:D15)</f>
        <v>0.99999999983805665</v>
      </c>
      <c r="E16" s="6">
        <f t="shared" si="0"/>
        <v>0.9999999999715582</v>
      </c>
      <c r="F16" s="6">
        <f t="shared" si="0"/>
        <v>0.99999999633665815</v>
      </c>
      <c r="G16" s="6">
        <f t="shared" si="0"/>
        <v>0.99999999901821512</v>
      </c>
      <c r="H16" s="6">
        <f t="shared" si="0"/>
        <v>1</v>
      </c>
      <c r="I16" s="6">
        <f t="shared" si="0"/>
        <v>1.0000000000008953</v>
      </c>
      <c r="J16" s="6">
        <f t="shared" si="0"/>
        <v>1</v>
      </c>
      <c r="K16" s="6">
        <f t="shared" si="0"/>
        <v>1.0000000000000002</v>
      </c>
      <c r="L16" s="6">
        <f t="shared" si="0"/>
        <v>0.99999999996346534</v>
      </c>
      <c r="M16" s="6">
        <f t="shared" si="0"/>
        <v>0.99999999985699772</v>
      </c>
      <c r="N16" s="6">
        <f t="shared" si="0"/>
        <v>1.000000000250874</v>
      </c>
      <c r="O16" s="6">
        <f t="shared" si="0"/>
        <v>0.99999999993087063</v>
      </c>
      <c r="P16" s="6">
        <f>SUM(P2:P15)</f>
        <v>0.99999999981230969</v>
      </c>
      <c r="Q16" s="6">
        <f t="shared" ref="Q16" si="1">SUM(Q2:Q15)</f>
        <v>0.99999999891020053</v>
      </c>
    </row>
    <row r="18" spans="1:17" x14ac:dyDescent="0.25">
      <c r="A18" s="21" t="s">
        <v>86</v>
      </c>
      <c r="B18" s="21"/>
      <c r="C18" s="3">
        <f>Calculator!C12</f>
        <v>0</v>
      </c>
      <c r="D18" s="3">
        <f>Calculator!C13</f>
        <v>0</v>
      </c>
      <c r="E18" s="3">
        <f>Calculator!C9</f>
        <v>0</v>
      </c>
      <c r="F18" s="3">
        <f>Calculator!C10</f>
        <v>0</v>
      </c>
      <c r="G18" s="3">
        <f>Calculator!C11</f>
        <v>0</v>
      </c>
      <c r="H18" s="3">
        <f>Calculator!C15</f>
        <v>0</v>
      </c>
      <c r="I18" s="3">
        <f>Calculator!C16</f>
        <v>0</v>
      </c>
      <c r="J18" s="3">
        <f>Calculator!C17</f>
        <v>0</v>
      </c>
      <c r="K18" s="3">
        <f>Calculator!C14</f>
        <v>0</v>
      </c>
      <c r="L18" s="3">
        <f>Calculator!C18</f>
        <v>0</v>
      </c>
      <c r="M18" s="3">
        <f>Calculator!C4</f>
        <v>0</v>
      </c>
      <c r="N18" s="3">
        <f>Calculator!C5</f>
        <v>100</v>
      </c>
      <c r="O18" s="3">
        <f>Calculator!C6</f>
        <v>0</v>
      </c>
      <c r="P18" s="3">
        <f>Calculator!C7</f>
        <v>0</v>
      </c>
      <c r="Q18" s="3">
        <f>Calculator!C8</f>
        <v>0</v>
      </c>
    </row>
    <row r="19" spans="1:17" x14ac:dyDescent="0.25">
      <c r="A19" s="18" t="s">
        <v>58</v>
      </c>
      <c r="B19" s="18" t="s">
        <v>23</v>
      </c>
      <c r="C19" s="3">
        <f t="shared" ref="C19:C32" si="2">$C$18*C2</f>
        <v>0</v>
      </c>
      <c r="D19" s="3">
        <f t="shared" ref="D19:D32" si="3">$D$18*D2</f>
        <v>0</v>
      </c>
      <c r="E19" s="3">
        <f t="shared" ref="E19:E32" si="4">$E$18*E2</f>
        <v>0</v>
      </c>
      <c r="F19" s="3">
        <f t="shared" ref="F19:F32" si="5">$F$18*F2</f>
        <v>0</v>
      </c>
      <c r="G19" s="3">
        <f t="shared" ref="G19:G32" si="6">$G$18*G2</f>
        <v>0</v>
      </c>
      <c r="H19" s="3">
        <f t="shared" ref="H19:H32" si="7">$H$18*H2</f>
        <v>0</v>
      </c>
      <c r="I19" s="3">
        <f t="shared" ref="I19:I32" si="8">$I$18*I2</f>
        <v>0</v>
      </c>
      <c r="J19" s="3">
        <f t="shared" ref="J19:J32" si="9">$J$18*J2</f>
        <v>0</v>
      </c>
      <c r="K19" s="3">
        <f t="shared" ref="K19:K32" si="10">$K$18*K2</f>
        <v>0</v>
      </c>
      <c r="L19" s="3">
        <f t="shared" ref="L19:L32" si="11">$L$18*L2</f>
        <v>0</v>
      </c>
      <c r="M19" s="3">
        <f t="shared" ref="M19:M32" si="12">$M$18*M2</f>
        <v>0</v>
      </c>
      <c r="N19" s="3">
        <f t="shared" ref="N19:N32" si="13">$N$18*N2</f>
        <v>16.290000000031501</v>
      </c>
      <c r="O19" s="3">
        <f t="shared" ref="O19:O32" si="14">$O$18*O2</f>
        <v>0</v>
      </c>
      <c r="P19" s="3">
        <f t="shared" ref="P19:P32" si="15">$P$18*P2</f>
        <v>0</v>
      </c>
      <c r="Q19" s="3">
        <f t="shared" ref="Q19:Q32" si="16">$Q$18*Q2</f>
        <v>0</v>
      </c>
    </row>
    <row r="20" spans="1:17" x14ac:dyDescent="0.25">
      <c r="A20" s="18" t="s">
        <v>59</v>
      </c>
      <c r="B20" s="18" t="s">
        <v>24</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15.910000000013319</v>
      </c>
      <c r="O20" s="3">
        <f t="shared" si="14"/>
        <v>0</v>
      </c>
      <c r="P20" s="3">
        <f t="shared" si="15"/>
        <v>0</v>
      </c>
      <c r="Q20" s="3">
        <f t="shared" si="16"/>
        <v>0</v>
      </c>
    </row>
    <row r="21" spans="1:17" x14ac:dyDescent="0.25">
      <c r="A21" s="18" t="s">
        <v>60</v>
      </c>
      <c r="B21" s="18" t="s">
        <v>9</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2.680117663225444</v>
      </c>
      <c r="O21" s="3">
        <f t="shared" si="14"/>
        <v>0</v>
      </c>
      <c r="P21" s="3">
        <f t="shared" si="15"/>
        <v>0</v>
      </c>
      <c r="Q21" s="3">
        <f t="shared" si="16"/>
        <v>0</v>
      </c>
    </row>
    <row r="22" spans="1:17" x14ac:dyDescent="0.25">
      <c r="A22" s="18" t="s">
        <v>61</v>
      </c>
      <c r="B22" s="18" t="s">
        <v>22</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11.020000000000001</v>
      </c>
      <c r="O22" s="3">
        <f t="shared" si="14"/>
        <v>0</v>
      </c>
      <c r="P22" s="3">
        <f t="shared" si="15"/>
        <v>0</v>
      </c>
      <c r="Q22" s="3">
        <f t="shared" si="16"/>
        <v>0</v>
      </c>
    </row>
    <row r="23" spans="1:17" x14ac:dyDescent="0.25">
      <c r="A23" s="18" t="s">
        <v>62</v>
      </c>
      <c r="B23" s="18" t="s">
        <v>25</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8.5842487494408797</v>
      </c>
      <c r="O23" s="3">
        <f t="shared" si="14"/>
        <v>0</v>
      </c>
      <c r="P23" s="3">
        <f t="shared" si="15"/>
        <v>0</v>
      </c>
      <c r="Q23" s="3">
        <f t="shared" si="16"/>
        <v>0</v>
      </c>
    </row>
    <row r="24" spans="1:17" x14ac:dyDescent="0.25">
      <c r="A24" s="18" t="s">
        <v>63</v>
      </c>
      <c r="B24" s="18" t="s">
        <v>26</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14.125869931084301</v>
      </c>
      <c r="O24" s="3">
        <f t="shared" si="14"/>
        <v>0</v>
      </c>
      <c r="P24" s="3">
        <f t="shared" si="15"/>
        <v>0</v>
      </c>
      <c r="Q24" s="3">
        <f t="shared" si="16"/>
        <v>0</v>
      </c>
    </row>
    <row r="25" spans="1:17" x14ac:dyDescent="0.25">
      <c r="A25" s="18" t="s">
        <v>168</v>
      </c>
      <c r="B25" s="18" t="s">
        <v>169</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0.83725644170713975</v>
      </c>
      <c r="O25" s="3">
        <f t="shared" si="14"/>
        <v>0</v>
      </c>
      <c r="P25" s="3">
        <f t="shared" si="15"/>
        <v>0</v>
      </c>
      <c r="Q25" s="3">
        <f t="shared" si="16"/>
        <v>0</v>
      </c>
    </row>
    <row r="26" spans="1:17" x14ac:dyDescent="0.25">
      <c r="A26" s="18" t="s">
        <v>64</v>
      </c>
      <c r="B26" s="18" t="s">
        <v>11</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12.060976653680459</v>
      </c>
      <c r="O26" s="3">
        <f t="shared" si="14"/>
        <v>0</v>
      </c>
      <c r="P26" s="3">
        <f t="shared" si="15"/>
        <v>0</v>
      </c>
      <c r="Q26" s="3">
        <f t="shared" si="16"/>
        <v>0</v>
      </c>
    </row>
    <row r="27" spans="1:17" x14ac:dyDescent="0.25">
      <c r="A27" s="18" t="s">
        <v>65</v>
      </c>
      <c r="B27" s="18" t="s">
        <v>27</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4.2600000000007885</v>
      </c>
      <c r="O27" s="3">
        <f t="shared" si="14"/>
        <v>0</v>
      </c>
      <c r="P27" s="3">
        <f t="shared" si="15"/>
        <v>0</v>
      </c>
      <c r="Q27" s="3">
        <f t="shared" si="16"/>
        <v>0</v>
      </c>
    </row>
    <row r="28" spans="1:17" x14ac:dyDescent="0.25">
      <c r="A28" s="18" t="s">
        <v>66</v>
      </c>
      <c r="B28" s="18" t="s">
        <v>10</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2.2016493338201202</v>
      </c>
      <c r="O28" s="3">
        <f t="shared" si="14"/>
        <v>0</v>
      </c>
      <c r="P28" s="3">
        <f t="shared" si="15"/>
        <v>0</v>
      </c>
      <c r="Q28" s="3">
        <f t="shared" si="16"/>
        <v>0</v>
      </c>
    </row>
    <row r="29" spans="1:17" x14ac:dyDescent="0.25">
      <c r="A29" s="18" t="s">
        <v>67</v>
      </c>
      <c r="B29" s="18" t="s">
        <v>28</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4.5575543465530606</v>
      </c>
      <c r="O29" s="3">
        <f t="shared" si="14"/>
        <v>0</v>
      </c>
      <c r="P29" s="3">
        <f t="shared" si="15"/>
        <v>0</v>
      </c>
      <c r="Q29" s="3">
        <f t="shared" si="16"/>
        <v>0</v>
      </c>
    </row>
    <row r="30" spans="1:17" x14ac:dyDescent="0.25">
      <c r="A30" s="18" t="s">
        <v>68</v>
      </c>
      <c r="B30" s="18" t="s">
        <v>12</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2.7140939026064541</v>
      </c>
      <c r="O30" s="3">
        <f t="shared" si="14"/>
        <v>0</v>
      </c>
      <c r="P30" s="3">
        <f t="shared" si="15"/>
        <v>0</v>
      </c>
      <c r="Q30" s="3">
        <f t="shared" si="16"/>
        <v>0</v>
      </c>
    </row>
    <row r="31" spans="1:17" x14ac:dyDescent="0.25">
      <c r="A31" s="18" t="s">
        <v>170</v>
      </c>
      <c r="B31" s="18" t="s">
        <v>171</v>
      </c>
      <c r="C31" s="3">
        <f t="shared" si="2"/>
        <v>0</v>
      </c>
      <c r="D31" s="3">
        <f t="shared" si="3"/>
        <v>0</v>
      </c>
      <c r="E31" s="3">
        <f t="shared" si="4"/>
        <v>0</v>
      </c>
      <c r="F31" s="3">
        <f t="shared" si="5"/>
        <v>0</v>
      </c>
      <c r="G31" s="3">
        <f t="shared" si="6"/>
        <v>0</v>
      </c>
      <c r="H31" s="3">
        <f t="shared" si="7"/>
        <v>0</v>
      </c>
      <c r="I31" s="3">
        <f t="shared" si="8"/>
        <v>0</v>
      </c>
      <c r="J31" s="3">
        <f t="shared" si="9"/>
        <v>0</v>
      </c>
      <c r="K31" s="3">
        <f t="shared" si="10"/>
        <v>0</v>
      </c>
      <c r="L31" s="3">
        <f t="shared" si="11"/>
        <v>0</v>
      </c>
      <c r="M31" s="3">
        <f t="shared" si="12"/>
        <v>0</v>
      </c>
      <c r="N31" s="3">
        <f t="shared" si="13"/>
        <v>1.118233002923934</v>
      </c>
      <c r="O31" s="3">
        <f t="shared" si="14"/>
        <v>0</v>
      </c>
      <c r="P31" s="3">
        <f t="shared" si="15"/>
        <v>0</v>
      </c>
      <c r="Q31" s="3">
        <f t="shared" si="16"/>
        <v>0</v>
      </c>
    </row>
    <row r="32" spans="1:17" x14ac:dyDescent="0.25">
      <c r="A32" s="18" t="s">
        <v>69</v>
      </c>
      <c r="B32" s="18" t="s">
        <v>70</v>
      </c>
      <c r="C32" s="3">
        <f t="shared" si="2"/>
        <v>0</v>
      </c>
      <c r="D32" s="3">
        <f t="shared" si="3"/>
        <v>0</v>
      </c>
      <c r="E32" s="3">
        <f t="shared" si="4"/>
        <v>0</v>
      </c>
      <c r="F32" s="3">
        <f t="shared" si="5"/>
        <v>0</v>
      </c>
      <c r="G32" s="3">
        <f t="shared" si="6"/>
        <v>0</v>
      </c>
      <c r="H32" s="3">
        <f t="shared" si="7"/>
        <v>0</v>
      </c>
      <c r="I32" s="3">
        <f t="shared" si="8"/>
        <v>0</v>
      </c>
      <c r="J32" s="3">
        <f t="shared" si="9"/>
        <v>0</v>
      </c>
      <c r="K32" s="3">
        <f t="shared" si="10"/>
        <v>0</v>
      </c>
      <c r="L32" s="3">
        <f t="shared" si="11"/>
        <v>0</v>
      </c>
      <c r="M32" s="3">
        <f t="shared" si="12"/>
        <v>0</v>
      </c>
      <c r="N32" s="3">
        <f t="shared" si="13"/>
        <v>3.64</v>
      </c>
      <c r="O32" s="3">
        <f t="shared" si="14"/>
        <v>0</v>
      </c>
      <c r="P32" s="3">
        <f t="shared" si="15"/>
        <v>0</v>
      </c>
      <c r="Q32" s="3">
        <f t="shared" si="16"/>
        <v>0</v>
      </c>
    </row>
  </sheetData>
  <pageMargins left="0.7" right="0.7" top="0.75" bottom="0.75" header="0.3" footer="0.3"/>
  <ignoredErrors>
    <ignoredError sqref="D1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sqref="A1:K31"/>
    </sheetView>
  </sheetViews>
  <sheetFormatPr defaultRowHeight="15" x14ac:dyDescent="0.25"/>
  <cols>
    <col min="1" max="1" width="21.7109375" customWidth="1"/>
    <col min="2" max="2" width="33.7109375" customWidth="1"/>
  </cols>
  <sheetData>
    <row r="1" spans="1:11" x14ac:dyDescent="0.25">
      <c r="A1" t="s">
        <v>35</v>
      </c>
      <c r="B1" t="s">
        <v>36</v>
      </c>
      <c r="C1" t="s">
        <v>37</v>
      </c>
      <c r="D1" t="s">
        <v>38</v>
      </c>
      <c r="E1" t="s">
        <v>39</v>
      </c>
      <c r="F1" t="s">
        <v>40</v>
      </c>
      <c r="G1" t="s">
        <v>41</v>
      </c>
      <c r="H1" t="s">
        <v>42</v>
      </c>
      <c r="I1" t="s">
        <v>43</v>
      </c>
      <c r="J1" t="s">
        <v>44</v>
      </c>
      <c r="K1" t="s">
        <v>45</v>
      </c>
    </row>
    <row r="2" spans="1:11" x14ac:dyDescent="0.25">
      <c r="A2" s="5">
        <v>44135</v>
      </c>
      <c r="B2" t="s">
        <v>136</v>
      </c>
      <c r="C2">
        <v>-0.18</v>
      </c>
      <c r="D2">
        <v>0.46</v>
      </c>
      <c r="E2">
        <v>4.7699999999999996</v>
      </c>
      <c r="F2">
        <v>-2.3199999999999998</v>
      </c>
      <c r="G2">
        <v>4.6399999999999997</v>
      </c>
      <c r="H2">
        <v>4.0999999999999996</v>
      </c>
      <c r="I2">
        <v>5.22</v>
      </c>
      <c r="J2">
        <v>8.6</v>
      </c>
      <c r="K2" t="s">
        <v>46</v>
      </c>
    </row>
    <row r="3" spans="1:11" x14ac:dyDescent="0.25">
      <c r="A3" s="5">
        <v>44135</v>
      </c>
      <c r="B3" t="s">
        <v>137</v>
      </c>
      <c r="C3">
        <v>0.05</v>
      </c>
      <c r="D3">
        <v>0.71</v>
      </c>
      <c r="E3">
        <v>5.07</v>
      </c>
      <c r="F3">
        <v>-1.2</v>
      </c>
      <c r="G3">
        <v>5.95</v>
      </c>
      <c r="H3">
        <v>5.17</v>
      </c>
      <c r="I3">
        <v>5.86</v>
      </c>
      <c r="J3">
        <v>8.91</v>
      </c>
      <c r="K3" t="s">
        <v>46</v>
      </c>
    </row>
    <row r="4" spans="1:11" x14ac:dyDescent="0.25">
      <c r="A4" s="5">
        <v>44135</v>
      </c>
      <c r="B4" t="s">
        <v>138</v>
      </c>
      <c r="C4">
        <v>-0.23</v>
      </c>
      <c r="D4">
        <v>0.61</v>
      </c>
      <c r="E4">
        <v>6.93</v>
      </c>
      <c r="F4">
        <v>-6.21</v>
      </c>
      <c r="G4">
        <v>3.92</v>
      </c>
      <c r="H4">
        <v>4.0999999999999996</v>
      </c>
      <c r="I4">
        <v>6.22</v>
      </c>
      <c r="J4">
        <v>10.26</v>
      </c>
      <c r="K4" t="s">
        <v>46</v>
      </c>
    </row>
    <row r="5" spans="1:11" x14ac:dyDescent="0.25">
      <c r="A5" s="5">
        <v>44135</v>
      </c>
      <c r="B5" t="s">
        <v>139</v>
      </c>
      <c r="C5">
        <v>0.06</v>
      </c>
      <c r="D5">
        <v>0.82</v>
      </c>
      <c r="E5">
        <v>7.57</v>
      </c>
      <c r="F5">
        <v>-5.51</v>
      </c>
      <c r="G5">
        <v>5.4</v>
      </c>
      <c r="H5">
        <v>5.0999999999999996</v>
      </c>
      <c r="I5">
        <v>6.84</v>
      </c>
      <c r="J5">
        <v>10.54</v>
      </c>
      <c r="K5" t="s">
        <v>46</v>
      </c>
    </row>
    <row r="6" spans="1:11" x14ac:dyDescent="0.25">
      <c r="A6" s="5">
        <v>44135</v>
      </c>
      <c r="B6" t="s">
        <v>140</v>
      </c>
      <c r="C6">
        <v>-0.09</v>
      </c>
      <c r="D6">
        <v>0.28999999999999998</v>
      </c>
      <c r="E6">
        <v>2.9</v>
      </c>
      <c r="F6">
        <v>0.28999999999999998</v>
      </c>
      <c r="G6">
        <v>4.7699999999999996</v>
      </c>
      <c r="H6">
        <v>3.85</v>
      </c>
      <c r="I6">
        <v>4.25</v>
      </c>
      <c r="J6">
        <v>6.35</v>
      </c>
      <c r="K6" t="s">
        <v>46</v>
      </c>
    </row>
    <row r="7" spans="1:11" x14ac:dyDescent="0.25">
      <c r="A7" s="5">
        <v>44135</v>
      </c>
      <c r="B7" t="s">
        <v>141</v>
      </c>
      <c r="C7">
        <v>0.1</v>
      </c>
      <c r="D7">
        <v>0.54</v>
      </c>
      <c r="E7">
        <v>3.07</v>
      </c>
      <c r="F7">
        <v>1.1499999999999999</v>
      </c>
      <c r="G7">
        <v>5.57</v>
      </c>
      <c r="H7">
        <v>4.5599999999999996</v>
      </c>
      <c r="I7">
        <v>4.67</v>
      </c>
      <c r="J7">
        <v>6.53</v>
      </c>
      <c r="K7" t="s">
        <v>46</v>
      </c>
    </row>
    <row r="8" spans="1:11" x14ac:dyDescent="0.25">
      <c r="A8" s="5">
        <v>44135</v>
      </c>
      <c r="B8" t="s">
        <v>142</v>
      </c>
      <c r="C8">
        <v>0.02</v>
      </c>
      <c r="D8">
        <v>0.31</v>
      </c>
      <c r="E8">
        <v>1.96</v>
      </c>
      <c r="F8">
        <v>1.38</v>
      </c>
      <c r="G8">
        <v>4.04</v>
      </c>
      <c r="H8">
        <v>3.23</v>
      </c>
      <c r="I8">
        <v>3.37</v>
      </c>
      <c r="J8">
        <v>4.5</v>
      </c>
      <c r="K8" t="s">
        <v>46</v>
      </c>
    </row>
    <row r="9" spans="1:11" x14ac:dyDescent="0.25">
      <c r="A9" s="5">
        <v>44135</v>
      </c>
      <c r="B9" t="s">
        <v>143</v>
      </c>
      <c r="C9">
        <v>0.12</v>
      </c>
      <c r="D9">
        <v>0.34</v>
      </c>
      <c r="E9">
        <v>1.77</v>
      </c>
      <c r="F9">
        <v>1.73</v>
      </c>
      <c r="G9">
        <v>4.3</v>
      </c>
      <c r="H9">
        <v>3.53</v>
      </c>
      <c r="I9">
        <v>3.51</v>
      </c>
      <c r="J9">
        <v>4.5199999999999996</v>
      </c>
      <c r="K9" t="s">
        <v>46</v>
      </c>
    </row>
    <row r="10" spans="1:11" x14ac:dyDescent="0.25">
      <c r="A10" s="5">
        <v>44135</v>
      </c>
      <c r="B10" t="s">
        <v>144</v>
      </c>
      <c r="C10">
        <v>0.16</v>
      </c>
      <c r="D10">
        <v>0.16</v>
      </c>
      <c r="E10">
        <v>1.45</v>
      </c>
      <c r="F10">
        <v>4.51</v>
      </c>
      <c r="G10">
        <v>6.27</v>
      </c>
      <c r="H10">
        <v>4.6100000000000003</v>
      </c>
      <c r="I10">
        <v>4.09</v>
      </c>
      <c r="J10">
        <v>4.58</v>
      </c>
      <c r="K10" t="s">
        <v>46</v>
      </c>
    </row>
    <row r="11" spans="1:11" x14ac:dyDescent="0.25">
      <c r="A11" s="5">
        <v>44135</v>
      </c>
      <c r="B11" t="s">
        <v>145</v>
      </c>
      <c r="C11">
        <v>0.1</v>
      </c>
      <c r="D11">
        <v>0.3</v>
      </c>
      <c r="E11">
        <v>1.23</v>
      </c>
      <c r="F11">
        <v>3.85</v>
      </c>
      <c r="G11">
        <v>6.29</v>
      </c>
      <c r="H11">
        <v>4.78</v>
      </c>
      <c r="I11">
        <v>4.17</v>
      </c>
      <c r="J11">
        <v>4.62</v>
      </c>
      <c r="K11" t="s">
        <v>46</v>
      </c>
    </row>
    <row r="12" spans="1:11" x14ac:dyDescent="0.25">
      <c r="A12" s="5">
        <v>44135</v>
      </c>
      <c r="B12" t="s">
        <v>146</v>
      </c>
      <c r="C12">
        <v>1.41</v>
      </c>
      <c r="D12">
        <v>0.65</v>
      </c>
      <c r="E12">
        <v>7.63</v>
      </c>
      <c r="F12">
        <v>-9.24</v>
      </c>
      <c r="G12">
        <v>3.4</v>
      </c>
      <c r="H12">
        <v>3.02</v>
      </c>
      <c r="I12">
        <v>5.95</v>
      </c>
      <c r="J12">
        <v>8.39</v>
      </c>
      <c r="K12" t="s">
        <v>46</v>
      </c>
    </row>
    <row r="13" spans="1:11" x14ac:dyDescent="0.25">
      <c r="A13" s="5">
        <v>44135</v>
      </c>
      <c r="B13" t="s">
        <v>147</v>
      </c>
      <c r="C13">
        <v>1.88</v>
      </c>
      <c r="D13">
        <v>1.03</v>
      </c>
      <c r="E13">
        <v>8.73</v>
      </c>
      <c r="F13">
        <v>-8.11</v>
      </c>
      <c r="G13">
        <v>4.6900000000000004</v>
      </c>
      <c r="H13">
        <v>4.1100000000000003</v>
      </c>
      <c r="I13">
        <v>6.67</v>
      </c>
      <c r="J13">
        <v>8.8699999999999992</v>
      </c>
      <c r="K13" t="s">
        <v>46</v>
      </c>
    </row>
    <row r="14" spans="1:11" x14ac:dyDescent="0.25">
      <c r="A14" s="5">
        <v>44135</v>
      </c>
      <c r="B14" t="s">
        <v>148</v>
      </c>
      <c r="C14">
        <v>-2.12</v>
      </c>
      <c r="D14">
        <v>0.63</v>
      </c>
      <c r="E14">
        <v>9.73</v>
      </c>
      <c r="F14">
        <v>1.7</v>
      </c>
      <c r="G14">
        <v>5.48</v>
      </c>
      <c r="H14">
        <v>5.0599999999999996</v>
      </c>
      <c r="I14">
        <v>7.28</v>
      </c>
      <c r="J14">
        <v>13.29</v>
      </c>
      <c r="K14" t="s">
        <v>46</v>
      </c>
    </row>
    <row r="15" spans="1:11" x14ac:dyDescent="0.25">
      <c r="A15" s="5">
        <v>44135</v>
      </c>
      <c r="B15" t="s">
        <v>149</v>
      </c>
      <c r="C15">
        <v>-2.0299999999999998</v>
      </c>
      <c r="D15">
        <v>0.67</v>
      </c>
      <c r="E15">
        <v>9.9600000000000009</v>
      </c>
      <c r="F15">
        <v>2.4700000000000002</v>
      </c>
      <c r="G15">
        <v>7.49</v>
      </c>
      <c r="H15">
        <v>6.39</v>
      </c>
      <c r="I15">
        <v>8.06</v>
      </c>
      <c r="J15">
        <v>13.69</v>
      </c>
      <c r="K15" t="s">
        <v>46</v>
      </c>
    </row>
    <row r="16" spans="1:11" x14ac:dyDescent="0.25">
      <c r="A16" s="5">
        <v>44135</v>
      </c>
      <c r="B16" t="s">
        <v>150</v>
      </c>
      <c r="C16">
        <v>-1.87</v>
      </c>
      <c r="D16">
        <v>0.7</v>
      </c>
      <c r="E16">
        <v>5.48</v>
      </c>
      <c r="F16">
        <v>-21.73</v>
      </c>
      <c r="G16">
        <v>-2.7</v>
      </c>
      <c r="H16">
        <v>-0.21</v>
      </c>
      <c r="I16">
        <v>2.4900000000000002</v>
      </c>
      <c r="J16">
        <v>8.4700000000000006</v>
      </c>
      <c r="K16" t="s">
        <v>46</v>
      </c>
    </row>
    <row r="17" spans="1:11" x14ac:dyDescent="0.25">
      <c r="A17" s="5">
        <v>44135</v>
      </c>
      <c r="B17" t="s">
        <v>151</v>
      </c>
      <c r="C17">
        <v>-1.88</v>
      </c>
      <c r="D17">
        <v>0.91</v>
      </c>
      <c r="E17">
        <v>5.86</v>
      </c>
      <c r="F17">
        <v>-21.36</v>
      </c>
      <c r="G17">
        <v>-2.09</v>
      </c>
      <c r="H17">
        <v>0.27</v>
      </c>
      <c r="I17">
        <v>3.07</v>
      </c>
      <c r="J17">
        <v>8.85</v>
      </c>
      <c r="K17" t="s">
        <v>46</v>
      </c>
    </row>
    <row r="18" spans="1:11" x14ac:dyDescent="0.25">
      <c r="A18" s="5">
        <v>44135</v>
      </c>
      <c r="B18" t="s">
        <v>152</v>
      </c>
      <c r="C18">
        <v>0</v>
      </c>
      <c r="D18">
        <v>0.03</v>
      </c>
      <c r="E18">
        <v>0.11</v>
      </c>
      <c r="F18">
        <v>0.55000000000000004</v>
      </c>
      <c r="G18">
        <v>1.1200000000000001</v>
      </c>
      <c r="H18">
        <v>1.43</v>
      </c>
      <c r="I18">
        <v>1.7</v>
      </c>
      <c r="J18">
        <v>2.12</v>
      </c>
      <c r="K18" t="s">
        <v>46</v>
      </c>
    </row>
    <row r="19" spans="1:11" x14ac:dyDescent="0.25">
      <c r="A19" s="5">
        <v>44135</v>
      </c>
      <c r="B19" t="s">
        <v>153</v>
      </c>
      <c r="C19">
        <v>0.01</v>
      </c>
      <c r="D19">
        <v>0.03</v>
      </c>
      <c r="E19">
        <v>0.06</v>
      </c>
      <c r="F19">
        <v>0.52</v>
      </c>
      <c r="G19">
        <v>1.08</v>
      </c>
      <c r="H19">
        <v>1.34</v>
      </c>
      <c r="I19">
        <v>1.53</v>
      </c>
      <c r="J19">
        <v>1.91</v>
      </c>
      <c r="K19" t="s">
        <v>46</v>
      </c>
    </row>
    <row r="20" spans="1:11" x14ac:dyDescent="0.25">
      <c r="A20" s="5">
        <v>44135</v>
      </c>
      <c r="B20" t="s">
        <v>154</v>
      </c>
      <c r="C20">
        <v>-0.32</v>
      </c>
      <c r="D20">
        <v>0.27</v>
      </c>
      <c r="E20">
        <v>3.7</v>
      </c>
      <c r="F20">
        <v>-1.1100000000000001</v>
      </c>
      <c r="G20">
        <v>4.68</v>
      </c>
      <c r="H20">
        <v>3.91</v>
      </c>
      <c r="I20" t="s">
        <v>46</v>
      </c>
      <c r="J20">
        <v>4.4000000000000004</v>
      </c>
      <c r="K20" t="s">
        <v>46</v>
      </c>
    </row>
    <row r="21" spans="1:11" x14ac:dyDescent="0.25">
      <c r="A21" s="5">
        <v>44135</v>
      </c>
      <c r="B21" t="s">
        <v>155</v>
      </c>
      <c r="C21">
        <v>-0.05</v>
      </c>
      <c r="D21">
        <v>0.54</v>
      </c>
      <c r="E21">
        <v>3.95</v>
      </c>
      <c r="F21">
        <v>-0.05</v>
      </c>
      <c r="G21">
        <v>5.77</v>
      </c>
      <c r="H21">
        <v>4.91</v>
      </c>
      <c r="I21" t="s">
        <v>46</v>
      </c>
      <c r="J21">
        <v>5.24</v>
      </c>
      <c r="K21" t="s">
        <v>46</v>
      </c>
    </row>
    <row r="22" spans="1:11" x14ac:dyDescent="0.25">
      <c r="A22" s="5">
        <v>44135</v>
      </c>
      <c r="B22" t="s">
        <v>156</v>
      </c>
      <c r="C22">
        <v>-0.28999999999999998</v>
      </c>
      <c r="D22">
        <v>0.09</v>
      </c>
      <c r="E22">
        <v>3.02</v>
      </c>
      <c r="F22">
        <v>0.47</v>
      </c>
      <c r="G22">
        <v>4.0999999999999996</v>
      </c>
      <c r="H22" t="s">
        <v>46</v>
      </c>
      <c r="I22" t="s">
        <v>46</v>
      </c>
      <c r="J22">
        <v>3.1</v>
      </c>
      <c r="K22" t="s">
        <v>46</v>
      </c>
    </row>
    <row r="23" spans="1:11" x14ac:dyDescent="0.25">
      <c r="A23" s="5">
        <v>44135</v>
      </c>
      <c r="B23" t="s">
        <v>157</v>
      </c>
      <c r="C23">
        <v>-7.0000000000000007E-2</v>
      </c>
      <c r="D23">
        <v>0.41</v>
      </c>
      <c r="E23">
        <v>3.25</v>
      </c>
      <c r="F23">
        <v>1.52</v>
      </c>
      <c r="G23">
        <v>4.9400000000000004</v>
      </c>
      <c r="H23" t="s">
        <v>46</v>
      </c>
      <c r="I23" t="s">
        <v>46</v>
      </c>
      <c r="J23">
        <v>3.96</v>
      </c>
      <c r="K23" t="s">
        <v>46</v>
      </c>
    </row>
    <row r="24" spans="1:11" x14ac:dyDescent="0.25">
      <c r="A24" s="5">
        <v>44135</v>
      </c>
      <c r="B24" t="s">
        <v>158</v>
      </c>
      <c r="C24">
        <v>-0.3</v>
      </c>
      <c r="D24">
        <v>0.25</v>
      </c>
      <c r="E24">
        <v>3.91</v>
      </c>
      <c r="F24">
        <v>-0.24</v>
      </c>
      <c r="G24">
        <v>4.6500000000000004</v>
      </c>
      <c r="H24" t="s">
        <v>46</v>
      </c>
      <c r="I24" t="s">
        <v>46</v>
      </c>
      <c r="J24">
        <v>3.52</v>
      </c>
      <c r="K24" t="s">
        <v>46</v>
      </c>
    </row>
    <row r="25" spans="1:11" x14ac:dyDescent="0.25">
      <c r="A25" s="5">
        <v>44135</v>
      </c>
      <c r="B25" t="s">
        <v>159</v>
      </c>
      <c r="C25">
        <v>-0.09</v>
      </c>
      <c r="D25">
        <v>0.41</v>
      </c>
      <c r="E25">
        <v>3.85</v>
      </c>
      <c r="F25">
        <v>0.77</v>
      </c>
      <c r="G25">
        <v>5.76</v>
      </c>
      <c r="H25" t="s">
        <v>46</v>
      </c>
      <c r="I25" t="s">
        <v>46</v>
      </c>
      <c r="J25">
        <v>4.76</v>
      </c>
      <c r="K25" t="s">
        <v>46</v>
      </c>
    </row>
    <row r="26" spans="1:11" x14ac:dyDescent="0.25">
      <c r="A26" s="5">
        <v>44135</v>
      </c>
      <c r="B26" t="s">
        <v>160</v>
      </c>
      <c r="C26">
        <v>-0.08</v>
      </c>
      <c r="D26">
        <v>0.54</v>
      </c>
      <c r="E26">
        <v>5.29</v>
      </c>
      <c r="F26">
        <v>-1.22</v>
      </c>
      <c r="G26">
        <v>4.88</v>
      </c>
      <c r="H26" t="s">
        <v>46</v>
      </c>
      <c r="I26" t="s">
        <v>46</v>
      </c>
      <c r="J26">
        <v>3.65</v>
      </c>
      <c r="K26" t="s">
        <v>46</v>
      </c>
    </row>
    <row r="27" spans="1:11" x14ac:dyDescent="0.25">
      <c r="A27" s="5">
        <v>44135</v>
      </c>
      <c r="B27" t="s">
        <v>161</v>
      </c>
      <c r="C27">
        <v>0.16</v>
      </c>
      <c r="D27">
        <v>0.72</v>
      </c>
      <c r="E27">
        <v>5.25</v>
      </c>
      <c r="F27">
        <v>0.16</v>
      </c>
      <c r="G27">
        <v>6.35</v>
      </c>
      <c r="H27" t="s">
        <v>46</v>
      </c>
      <c r="I27" t="s">
        <v>46</v>
      </c>
      <c r="J27">
        <v>5.3</v>
      </c>
      <c r="K27" t="s">
        <v>46</v>
      </c>
    </row>
    <row r="28" spans="1:11" x14ac:dyDescent="0.25">
      <c r="A28" s="5">
        <v>44135</v>
      </c>
      <c r="B28" t="s">
        <v>162</v>
      </c>
      <c r="C28">
        <v>7.0000000000000007E-2</v>
      </c>
      <c r="D28">
        <v>0.83</v>
      </c>
      <c r="E28">
        <v>6.25</v>
      </c>
      <c r="F28">
        <v>-2.37</v>
      </c>
      <c r="G28">
        <v>4.76</v>
      </c>
      <c r="H28" t="s">
        <v>46</v>
      </c>
      <c r="I28" t="s">
        <v>46</v>
      </c>
      <c r="J28">
        <v>3.73</v>
      </c>
      <c r="K28" t="s">
        <v>46</v>
      </c>
    </row>
    <row r="29" spans="1:11" x14ac:dyDescent="0.25">
      <c r="A29" s="5">
        <v>44135</v>
      </c>
      <c r="B29" t="s">
        <v>163</v>
      </c>
      <c r="C29">
        <v>0.32</v>
      </c>
      <c r="D29">
        <v>1.07</v>
      </c>
      <c r="E29">
        <v>6.44</v>
      </c>
      <c r="F29">
        <v>-0.66</v>
      </c>
      <c r="G29">
        <v>6.55</v>
      </c>
      <c r="H29" t="s">
        <v>46</v>
      </c>
      <c r="I29" t="s">
        <v>46</v>
      </c>
      <c r="J29">
        <v>5.44</v>
      </c>
      <c r="K29" t="s">
        <v>46</v>
      </c>
    </row>
    <row r="30" spans="1:11" x14ac:dyDescent="0.25">
      <c r="A30" s="5">
        <v>44135</v>
      </c>
      <c r="B30" t="s">
        <v>164</v>
      </c>
      <c r="C30">
        <v>0.04</v>
      </c>
      <c r="D30">
        <v>0.85</v>
      </c>
      <c r="E30">
        <v>7.43</v>
      </c>
      <c r="F30">
        <v>-4.6500000000000004</v>
      </c>
      <c r="G30">
        <v>4.59</v>
      </c>
      <c r="H30" t="s">
        <v>46</v>
      </c>
      <c r="I30" t="s">
        <v>46</v>
      </c>
      <c r="J30">
        <v>3.86</v>
      </c>
      <c r="K30" t="s">
        <v>46</v>
      </c>
    </row>
    <row r="31" spans="1:11" x14ac:dyDescent="0.25">
      <c r="A31" s="5">
        <v>44135</v>
      </c>
      <c r="B31" t="s">
        <v>165</v>
      </c>
      <c r="C31">
        <v>0.34</v>
      </c>
      <c r="D31">
        <v>1.08</v>
      </c>
      <c r="E31">
        <v>8.15</v>
      </c>
      <c r="F31">
        <v>-3.42</v>
      </c>
      <c r="G31">
        <v>6.31</v>
      </c>
      <c r="H31" t="s">
        <v>46</v>
      </c>
      <c r="I31" t="s">
        <v>46</v>
      </c>
      <c r="J31">
        <v>5.16</v>
      </c>
      <c r="K31" t="s">
        <v>46</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Love, Tayla</cp:lastModifiedBy>
  <dcterms:created xsi:type="dcterms:W3CDTF">2017-03-29T05:28:56Z</dcterms:created>
  <dcterms:modified xsi:type="dcterms:W3CDTF">2020-11-20T01:12:10Z</dcterms:modified>
</cp:coreProperties>
</file>